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40" activeTab="1"/>
  </bookViews>
  <sheets>
    <sheet name="INGRESOS A OCTUBRE 2023" sheetId="1" r:id="rId1"/>
    <sheet name="EJEC PPT A OCTUBRE 2023 TOT" sheetId="2" r:id="rId2"/>
  </sheets>
  <definedNames/>
  <calcPr fullCalcOnLoad="1"/>
</workbook>
</file>

<file path=xl/sharedStrings.xml><?xml version="1.0" encoding="utf-8"?>
<sst xmlns="http://schemas.openxmlformats.org/spreadsheetml/2006/main" count="322" uniqueCount="302">
  <si>
    <t>CÓDIGO RUBRO</t>
  </si>
  <si>
    <t>CONCEPTO DEL RUBRO</t>
  </si>
  <si>
    <t>AFORO INICIAL</t>
  </si>
  <si>
    <t>MODIFICACIÓN PRESUPUESTAL</t>
  </si>
  <si>
    <t>AFORO DEFINITIVO</t>
  </si>
  <si>
    <t>EJECUCIÓN ACUMULADA (%)</t>
  </si>
  <si>
    <t>INGRESOS CORRIENTES</t>
  </si>
  <si>
    <t>OTROS SERVICIOS AUXILIARES</t>
  </si>
  <si>
    <t>TRANSFERENCIAS CORRIENTES</t>
  </si>
  <si>
    <t>APORTE DE LA UNIDAD ADMINISTRADORA DE RECURSOS DEL SISTEMA GENERAL DE SEGURIDAD SOCIAL EN SALUD - ARTÍCULO 66 DE LA LEY 1753 DE 2015</t>
  </si>
  <si>
    <t>%</t>
  </si>
  <si>
    <t>SALDO APROPIACIÓN</t>
  </si>
  <si>
    <t>COMPROMISOS POR PAGAR</t>
  </si>
  <si>
    <t>CDP</t>
  </si>
  <si>
    <t>RP</t>
  </si>
  <si>
    <t>PAGOS-OGAG</t>
  </si>
  <si>
    <t>T. CDP</t>
  </si>
  <si>
    <t>T. RP</t>
  </si>
  <si>
    <t>T. PAGOS-OGAG</t>
  </si>
  <si>
    <t>PAGOS</t>
  </si>
  <si>
    <t>GASTOS DE FUNCIONAMIENTO</t>
  </si>
  <si>
    <t>GASTOS DE PERSONAL</t>
  </si>
  <si>
    <t>PLANTA DE PERSONAL PERMANENTE</t>
  </si>
  <si>
    <t>SALARIO</t>
  </si>
  <si>
    <t>FACTORES SALARIALES COMUNES</t>
  </si>
  <si>
    <t>CONTRIBUCIONES INHERENTES A LA NÓMINA</t>
  </si>
  <si>
    <t>REMUNERACIONES NO CONSTITUTIVAS DE FACTOR SALARIAL</t>
  </si>
  <si>
    <t>ADQUISICION DE BIENES Y SERVICIOS</t>
  </si>
  <si>
    <t>ADQUISICIONES DIFERENTES DE ACTIVOS</t>
  </si>
  <si>
    <t>OTROS BIENES TRANSPORTABLES (EXCEPTO PRODUCTOS METÁLICOS, MAQUINARIA Y EQUIPO)</t>
  </si>
  <si>
    <t>PRODUCTOS METÁLICOS Y PAQUETES DE SOFTWARE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</si>
  <si>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</si>
  <si>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</si>
  <si>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PRESTADOS A LAS EMPRESAS Y SERVICIOS DE PRODUCCIÓN</t>
  </si>
  <si>
    <t>VIÁTICOS DE LOS FUNCIONARIOS EN COMISIÓN</t>
  </si>
  <si>
    <t>TOTALES</t>
  </si>
  <si>
    <t>129 -ADMINISTRADORA DE LOS RECURSOS DEL SISTEMA GENERAL DE SEGURIDAD SOCIAL EN SALUD</t>
  </si>
  <si>
    <t>129 - ADMINISTRADORA DE LOS RECURSOS DEL SISTEMA GENERAL DE SEGURIDAD SOCIAL EN SALUD</t>
  </si>
  <si>
    <t>01 - UNIDAD DE GESTION GENERAL DE ADRES</t>
  </si>
  <si>
    <t>PRODUCTOS ALIMENTICIOS, BEBIDAS Y TABACO; TEXTILES, PRENDAS DE VESTIR Y PRODUCTOS DE CUERO</t>
  </si>
  <si>
    <t>A</t>
  </si>
  <si>
    <t>A-01</t>
  </si>
  <si>
    <t>A-01-01</t>
  </si>
  <si>
    <t>A-01-01-01</t>
  </si>
  <si>
    <t>A-01-01-01-001</t>
  </si>
  <si>
    <t>A-01-01-01-001-001</t>
  </si>
  <si>
    <t>SUELDO BÁSICO</t>
  </si>
  <si>
    <t>A-01-01-01-001-003</t>
  </si>
  <si>
    <t>PRIMA TÉCNICA SALARIAL</t>
  </si>
  <si>
    <t>A-01-01-01-001-006</t>
  </si>
  <si>
    <t>BONIFICACIÓN POR SERVICIOS PRESTADOS</t>
  </si>
  <si>
    <t>A-01-01-01-001-007</t>
  </si>
  <si>
    <t>PRIMA DE SERVICIO</t>
  </si>
  <si>
    <t>A-01-01-01-001-009</t>
  </si>
  <si>
    <t>PRIMA DE NAVIDAD</t>
  </si>
  <si>
    <t>A-01-01-01-001-010</t>
  </si>
  <si>
    <t>PRIMA DE VACACIONES</t>
  </si>
  <si>
    <t>A-01-01-02</t>
  </si>
  <si>
    <t>A-01-01-02-001</t>
  </si>
  <si>
    <t>A-01-01-02-002</t>
  </si>
  <si>
    <t>PENSIONES</t>
  </si>
  <si>
    <t>SALUD</t>
  </si>
  <si>
    <t>A-01-01-02-003</t>
  </si>
  <si>
    <t>A-01-01-02-004</t>
  </si>
  <si>
    <t>A-01-01-02-005</t>
  </si>
  <si>
    <t>A-01-01-02-006</t>
  </si>
  <si>
    <t>A-01-01-02-007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</si>
  <si>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</si>
  <si>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</si>
  <si>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</si>
  <si>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</si>
  <si>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</si>
  <si>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1-02</t>
  </si>
  <si>
    <t>INGRESOS NO TRIBUTARIOS</t>
  </si>
  <si>
    <t>APORTE ACUERDO  PUNTO FINAL -  PLAN NACIONAL DE DESARROLLO 2018-2022  - Artículo 237</t>
  </si>
  <si>
    <t>1-02-6-04-01</t>
  </si>
  <si>
    <t>ACTIVIDADES A LA SALUD HUMANA Y DE ASISTENCIA SOCIAL</t>
  </si>
  <si>
    <t>1-02-6-04</t>
  </si>
  <si>
    <t>DIFERENTES A SUBVENCIONES</t>
  </si>
  <si>
    <t>1-02-6</t>
  </si>
  <si>
    <t>A-01-01-03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</si>
  <si>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</si>
  <si>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</si>
  <si>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</si>
  <si>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</si>
  <si>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</si>
  <si>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</si>
  <si>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</si>
  <si>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</si>
  <si>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</si>
  <si>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A-01-01-03-003</t>
  </si>
  <si>
    <t>A-01-01-03-004</t>
  </si>
  <si>
    <t>BONIFICACIÓN DE DIRECCIÓN</t>
  </si>
  <si>
    <t>PRIMA DE COORDINACIÓN</t>
  </si>
  <si>
    <t>PRIMA TÉCNICA NO SALARIAL</t>
  </si>
  <si>
    <t>A-02</t>
  </si>
  <si>
    <t>A-02-02</t>
  </si>
  <si>
    <t>A-02-02-01</t>
  </si>
  <si>
    <t>MATERIALES Y SUMINISTROS</t>
  </si>
  <si>
    <t>A-02-02-01-002</t>
  </si>
  <si>
    <t>A-02-02-01-002-007</t>
  </si>
  <si>
    <t>ARTÍCULOS TEXTILES (EXCEPTO PRENDAS DE VESTIR)</t>
  </si>
  <si>
    <t>A-02-02-01-002-007-01</t>
  </si>
  <si>
    <t>A-02-02-01-003</t>
  </si>
  <si>
    <t>A-02-02-01-003-002</t>
  </si>
  <si>
    <t>PASTA O PULPA, PAPEL Y PRODUCTOS DE PAPEL; IMPRESOS Y ARTÍCULOS RELACIONADOS</t>
  </si>
  <si>
    <t>A-02-02-01-003-002-01</t>
  </si>
  <si>
    <t>PASTA DE PAPEL, PAPEL Y CARTÓN</t>
  </si>
  <si>
    <t>A-02-02-01-004</t>
  </si>
  <si>
    <t>A-02-02-01-004-006</t>
  </si>
  <si>
    <t>MAQUINARIA Y APARATOS ELÉCTRICOS</t>
  </si>
  <si>
    <t>A-02-02-01-004-006-02</t>
  </si>
  <si>
    <t>APARATOS DE CONTROL ELÉCTRICO Y DISTRIBUCIÓN DE ELECTRICIDAD Y SUS PARTES Y PIEZAS</t>
  </si>
  <si>
    <t>A-02-02-01-004-007</t>
  </si>
  <si>
    <t>EQUIPO Y APARATOS DE RADIO, TELEVISIÓN Y COMUNICACIONES</t>
  </si>
  <si>
    <t>A-02-02-01-004-007-08</t>
  </si>
  <si>
    <t>PAQUETES DE SOFTWARE</t>
  </si>
  <si>
    <t>A-02-02-02</t>
  </si>
  <si>
    <t>ADQUISICIÓN DE SERVICIOS</t>
  </si>
  <si>
    <t>A-02-02-02-006</t>
  </si>
  <si>
    <t>A-02-02-02-006-003</t>
  </si>
  <si>
    <t>ALOJAMIENTO; SERVICIOS DE SUMINISTROS DE COMIDAS Y BEBIDAS</t>
  </si>
  <si>
    <t>A-02-02-02-006-003-01</t>
  </si>
  <si>
    <t>SERVICIOS DE ALOJAMIENTO PARA ESTANCIAS CORTAS</t>
  </si>
  <si>
    <t>A-02-02-02-006-003-03</t>
  </si>
  <si>
    <t>SERVICIOS DE SUMINISTROS DE COMIDAS</t>
  </si>
  <si>
    <t>A-02-02-02-006-004</t>
  </si>
  <si>
    <t>SERVICIOS DE TRANSPORTE DE PASAJEROS</t>
  </si>
  <si>
    <t>A-02-02-02-006-004-01</t>
  </si>
  <si>
    <t>A-02-02-02-006-006</t>
  </si>
  <si>
    <t>SERVICIOS DE ALQUILER DE VEHÍCULOS DE TRANSPORTE CON OPERARIO</t>
  </si>
  <si>
    <t>A-02-02-02-006-006-01</t>
  </si>
  <si>
    <t>A-02-02-02-006-008</t>
  </si>
  <si>
    <t>SERVICIOS POSTALES Y DE MENSAJERÍA</t>
  </si>
  <si>
    <t>A-02-02-02-006-008-01</t>
  </si>
  <si>
    <t>A-02-02-02-006-009</t>
  </si>
  <si>
    <t>SERVICIOS DE DISTRIBUCIÓN DE ELECTRICIDAD, GAS Y AGUA (POR CUENTA PROPIA)</t>
  </si>
  <si>
    <t>A-02-02-02-006-009-01</t>
  </si>
  <si>
    <t>SERVICIOS DE DISTRIBUCIÓN DE ELECTRICIDAD, Y SERVICIOS DE DISTRIBUCIÓN DE GAS (POR CUENTA PROPIA)</t>
  </si>
  <si>
    <t>A-02-02-02-006-009-02</t>
  </si>
  <si>
    <t>SERVICIOS DE DISTRIBUCIÓN DE AGUA (POR CUENTA PROPIA)</t>
  </si>
  <si>
    <t>A-02-02-02-007</t>
  </si>
  <si>
    <t>A-02-02-02-007-001</t>
  </si>
  <si>
    <t>A-02-02-02-007-002</t>
  </si>
  <si>
    <t>SERVICIOS INMOBILIARIOS</t>
  </si>
  <si>
    <t>A-02-02-02-007-002-01</t>
  </si>
  <si>
    <t>SERVICIOS INMOBILIARIOS RELATIVOS A BIENES RAÍCES PROPIOS O ARRENDADOS</t>
  </si>
  <si>
    <t>A-02-02-02-007-003</t>
  </si>
  <si>
    <t>SERVICIOS DE ARRENDAMIENTO O ALQUILER SIN OPERARIO</t>
  </si>
  <si>
    <t>A-02-02-02-007-003-01</t>
  </si>
  <si>
    <t>SERVICIOS DE ARRENDAMIENTO O ALQUILER DE MAQUINARIA Y EQUIPO SIN OPERARIO</t>
  </si>
  <si>
    <t>A-02-02-02-008</t>
  </si>
  <si>
    <t>A-02-02-02-008-002</t>
  </si>
  <si>
    <t>SERVICIOS JURÍDICOS Y CONTABLES</t>
  </si>
  <si>
    <t>A-02-02-02-008-002-01</t>
  </si>
  <si>
    <t>SERVICIOS JURÍDICOS</t>
  </si>
  <si>
    <t>A-02-02-02-008-002-02</t>
  </si>
  <si>
    <t>SERVICIOS DE CONTABILIDAD, AUDITORÍA Y TENEDURÍA DE LIBROS</t>
  </si>
  <si>
    <t>A-02-02-02-008-003</t>
  </si>
  <si>
    <t>OTROS SERVICIOS PROFESIONALES, CIENTÍFICOS Y TÉCNICOS</t>
  </si>
  <si>
    <t>A-02-02-02-008-003-01</t>
  </si>
  <si>
    <t>SERVICIOS DE CONSULTORÍA EN ADMINISTRACIÓN Y SERVICIOS DE GESTIÓN; SERVICIOS DE TECNOLOGÍA DE LA INFORMACIÓN</t>
  </si>
  <si>
    <t>A-02-02-02-008-003-09</t>
  </si>
  <si>
    <t>OTROS SERVICIOS PROFESIONALES Y TÉCNICOS N.C.P.</t>
  </si>
  <si>
    <t>A-02-02-02-008-004</t>
  </si>
  <si>
    <t>SERVICIOS DE TELECOMUNICACIONES, TRANSMISIÓN Y SUMINISTRO DE INFORMACIÓN</t>
  </si>
  <si>
    <t>A-02-02-02-008-004-01</t>
  </si>
  <si>
    <t>SERVICIOS DE TELEFONÍA Y OTRAS TELECOMUNICACIONES</t>
  </si>
  <si>
    <t>A-02-02-02-008-004-02</t>
  </si>
  <si>
    <t>SERVICIOS DE TELECOMUNICACIONES A TRAVÉS DE INTERNET</t>
  </si>
  <si>
    <t>A-02-02-02-008-004-05</t>
  </si>
  <si>
    <t>SERVICIOS DE BIBLIOTECAS Y ARCHIVOS</t>
  </si>
  <si>
    <t>A-02-02-02-008-005</t>
  </si>
  <si>
    <t>SERVICIOS DE SOPORTE</t>
  </si>
  <si>
    <t>A-02-02-02-008-005-02</t>
  </si>
  <si>
    <t>SERVICIOS DE INVESTIGACIÓN Y SEGURIDAD</t>
  </si>
  <si>
    <t>A-02-02-02-008-005-03</t>
  </si>
  <si>
    <t>SERVICIOS DE LIMPIEZA</t>
  </si>
  <si>
    <t>A-02-02-02-008-005-09</t>
  </si>
  <si>
    <t>A-02-02-02-008-007</t>
  </si>
  <si>
    <t>SERVICIOS DE MANTENIMIENTO, REPARACIÓN E INSTALACIÓN (EXCEPTO SERVICIOS DE CONSTRUCCIÓN)</t>
  </si>
  <si>
    <t>A-02-02-02-008-007-01</t>
  </si>
  <si>
    <t>SERVICIOS DE MANTENIMIENTO Y REPARACIÓN DE PRODUCTOS METÁLICOS ELABORADOS, MAQUINARIA Y EQUIPO</t>
  </si>
  <si>
    <t>A-02-02-02-008-009</t>
  </si>
  <si>
    <t>OTROS SERVICIOS DE FABRICACIÓN; SERVICIOS DE EDICIÓN, IMPRESIÓN Y REPRODUCCIÓN; SERVICIOS DE RECUPERACIÓN DE MATERIALES</t>
  </si>
  <si>
    <t>A-02-02-02-008-009-01</t>
  </si>
  <si>
    <t>SERVICIOS DE EDICIÓN, IMPRESIÓN Y REPRODUCCIÓN</t>
  </si>
  <si>
    <t>A-02-02-02-010</t>
  </si>
  <si>
    <t>A-02-02-02-010-01</t>
  </si>
  <si>
    <t>SERVICIOS DE ALOJAMIENTO PARA ESTANCIAS CORTAS FUNCIONARIOS</t>
  </si>
  <si>
    <t>A-02-02-02-010-02</t>
  </si>
  <si>
    <t>SERVICIOS DE TRANSPORTE DE PASAJEROS FUNCIONARIOS</t>
  </si>
  <si>
    <t>1-02-6-04-01-09-1</t>
  </si>
  <si>
    <t>1-02-6-04-01-09-2</t>
  </si>
  <si>
    <t>1-02-3</t>
  </si>
  <si>
    <t>MULTAS, SANCIONES E INTERESES DE MORA</t>
  </si>
  <si>
    <t>1-02-3-01</t>
  </si>
  <si>
    <t>MULTAS Y SANCIONES</t>
  </si>
  <si>
    <t>1-02-3-01-1</t>
  </si>
  <si>
    <t>SANCIONES SERVIDORES ADRES - UGG</t>
  </si>
  <si>
    <t>1-02-3-01-2</t>
  </si>
  <si>
    <t>SANCIONES CONTRATISTAS ADRES - UGG</t>
  </si>
  <si>
    <t>1-02-3-02</t>
  </si>
  <si>
    <t>INTERESES DE MORA</t>
  </si>
  <si>
    <t>1-02-3-02-1</t>
  </si>
  <si>
    <t>INTERESES DE MORA SERVIDORES ADRES - UGG</t>
  </si>
  <si>
    <t>1-02-3-02-2</t>
  </si>
  <si>
    <t>INTERESES DE MORA CONTRATISTAS ADRES - UGG</t>
  </si>
  <si>
    <t>1-02-5</t>
  </si>
  <si>
    <t>VENTA DE BIENES Y SERVICIOS</t>
  </si>
  <si>
    <t>1-02-5-01</t>
  </si>
  <si>
    <t>VENTA DE ESTABLECIMIENTO DE MERCADO</t>
  </si>
  <si>
    <t>1-02-5-01-08</t>
  </si>
  <si>
    <t>SERVICIOS PRESTADOS A LAS EMPRESAS Y SERVICIOS DE PRODUCCION</t>
  </si>
  <si>
    <t>1-02-5-01-08-05</t>
  </si>
  <si>
    <t>1-02-5-01-08-05-9</t>
  </si>
  <si>
    <t>OTROS SERVICIOS AUXILIARAES</t>
  </si>
  <si>
    <t>0</t>
  </si>
  <si>
    <t>DISPONIBILIDAD INICIAL</t>
  </si>
  <si>
    <t>TOTAL INGRESOS CORRIENTES + DISPONIIBILIDAD INICIAL</t>
  </si>
  <si>
    <t>A-02-02-02-007-001-02</t>
  </si>
  <si>
    <t>SERVICIOS DE LA BANCA DE INVERSIÓN</t>
  </si>
  <si>
    <t>A-03</t>
  </si>
  <si>
    <t>A-03-02</t>
  </si>
  <si>
    <t>A-03-02-02</t>
  </si>
  <si>
    <t>A-03-02-02-001</t>
  </si>
  <si>
    <t>A GOBIERNOS Y ORGANIZACIONES NACIONALES E INTERNACIONALES</t>
  </si>
  <si>
    <t>A ORGANIZACIONES INTERNACIONALES</t>
  </si>
  <si>
    <t>MEMBRESÍAS</t>
  </si>
  <si>
    <t>APROPIACIÓN  DEFINITIVA</t>
  </si>
  <si>
    <t>A-02-02-02-007-001-03</t>
  </si>
  <si>
    <t>SERVICIOS DE SEGUROS Y PENSIONES (CON EXCLUSIÓN DE SERVICIOS DE REASEGURO), EXCEPTO LOS SERVICIOS DE SEGUROS SOCIALES</t>
  </si>
  <si>
    <t>A-02-02-02-007-001-03-5</t>
  </si>
  <si>
    <t>OTROS SERVICIOS DE SEGUROS DISTINTOS A LOS SEGUROS DE VIDA (EXCEPTO LOS SERVICIOS DE REASEGURO)</t>
  </si>
  <si>
    <t>SERVICIOS DE SEGUROS GENERALES DE RESPONSABILIDAD CIVIL</t>
  </si>
  <si>
    <t>A-02-01</t>
  </si>
  <si>
    <t>ADQUISICION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</si>
  <si>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</si>
  <si>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</si>
  <si>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</si>
  <si>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</si>
  <si>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</si>
  <si>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</si>
  <si>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A-02-01-01-003-008-01</t>
  </si>
  <si>
    <t>MUEBLES</t>
  </si>
  <si>
    <t>A-02-01-01-003-008-01-4</t>
  </si>
  <si>
    <t>OTROS MUEBLES N.C.P.</t>
  </si>
  <si>
    <t>A-02-02-02-008-003-06</t>
  </si>
  <si>
    <t>SERVICIOS DE PUBLICIDAD Y EL SUMINISTRO DE ESPACIO O TIEMPO PUBLICITARIOS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</si>
  <si>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</si>
  <si>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</si>
  <si>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</si>
  <si>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</si>
  <si>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</si>
  <si>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</si>
  <si>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</si>
  <si>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</si>
  <si>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A-08-05</t>
  </si>
  <si>
    <t>A-08-05-01</t>
  </si>
  <si>
    <t>A-08-05-02</t>
  </si>
  <si>
    <t>A-02-02-02-007-001-03-5-05</t>
  </si>
  <si>
    <t>A-09</t>
  </si>
  <si>
    <t>DISPONIBILIDAD FINAL</t>
  </si>
  <si>
    <t>2</t>
  </si>
  <si>
    <t>2-05</t>
  </si>
  <si>
    <t>2-05-1</t>
  </si>
  <si>
    <t>2-05-1-02</t>
  </si>
  <si>
    <t>2-05-1-02-05</t>
  </si>
  <si>
    <t>RECURSOS DE CAPITAL</t>
  </si>
  <si>
    <t>RENDIMIENTOS FINANCIEROS</t>
  </si>
  <si>
    <t>RECURSOS DE LA ENTIDAD</t>
  </si>
  <si>
    <t>DEPÓSITOS</t>
  </si>
  <si>
    <t>OTROS RENDIMIENTOS FINANCIEROS</t>
  </si>
  <si>
    <t>A-02-02-02-008-005-01</t>
  </si>
  <si>
    <t>SERVICIOS DE EMPLEO</t>
  </si>
  <si>
    <t>A-03-08</t>
  </si>
  <si>
    <t>BECAS Y OTROS BENEFICIOS DE EDUCACION</t>
  </si>
  <si>
    <t>A-03-08-01</t>
  </si>
  <si>
    <t>A-03-08-01-002</t>
  </si>
  <si>
    <t>TRANSFERENCIA CONVENIOS ICETEX</t>
  </si>
  <si>
    <t>Ingresos Acumulados Desde 01/01/2023 hasta 30/09/2023</t>
  </si>
  <si>
    <t>EJECUCION DE INGRESOS A OCTUBRE 31 DE 2023</t>
  </si>
  <si>
    <t>Ingresos Desde 01/10/2023 hasta 31/10/2023</t>
  </si>
  <si>
    <t>Ingresos Acumulados Desde 01/01/2023 hasta 31/10/2023</t>
  </si>
  <si>
    <t>EJECUCION DE EGRESOS A OCTUBRE 31 VIGENCIA 2023</t>
  </si>
  <si>
    <t>A-02-02-01-004-005</t>
  </si>
  <si>
    <t>MAQUINARIA DE OFICINA, CONTABILIDAD E INFORMÁTICA</t>
  </si>
  <si>
    <t>A-02-02-01-004-005-01</t>
  </si>
  <si>
    <t>MÁQUINAS PARA OFICINA Y CONTABILIDAD, Y SUS PARTES Y ACCESORIOS</t>
  </si>
  <si>
    <t>A-02-02-01-004-005-02</t>
  </si>
  <si>
    <t>MAQUINARIA DE INFORMÁTICA Y SUS PARTES, PIEZAS Y ACCESORIOS</t>
  </si>
  <si>
    <t>A-03-02-02-005</t>
  </si>
  <si>
    <t>ORGANIZACIÓN IBEROAMERICANA DE SEGURIDAD SOCIAL - OISS</t>
  </si>
  <si>
    <t>A-03-10</t>
  </si>
  <si>
    <t>SENTENCIAS Y CONCILIACIONES</t>
  </si>
  <si>
    <t>A-03-10-01</t>
  </si>
  <si>
    <t>SENTENCIAS</t>
  </si>
  <si>
    <t>A-03-10-01-002</t>
  </si>
  <si>
    <t>SENTENCIAS CONTRATISTAS ADRES - UGG</t>
  </si>
  <si>
    <t>EJECUCIÓN PRESUPUESTAL ACUMULADA DESDE 01/01/2023 HASTA 31/10/2023</t>
  </si>
  <si>
    <t>EJECUCIÓN PRESUPUESTAL DESDE 01/10/2023 HASTA 31/10/2023</t>
  </si>
  <si>
    <t>EJECUCION PRESUPUESTAL ACUMULADA DESDE 01/01/2023 HASTA 30/09/2023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</si>
</sst>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  <numFmt numFmtId="173" formatCode="#,##0.00_ ;\-#,##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-* #,##0_-;\-* #,##0_-;_-* &quot;-&quot;??_-;_-@_-"/>
    <numFmt numFmtId="185" formatCode="_-* #,##0.0000_-;\-* #,##0.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n"/>
      <right style="thin"/>
      <top style="thin"/>
      <bottom style="thin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172" fontId="43" fillId="0" borderId="0" xfId="5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43" fontId="3" fillId="0" borderId="10" xfId="49" applyFont="1" applyBorder="1" applyAlignment="1">
      <alignment horizontal="center"/>
    </xf>
    <xf numFmtId="43" fontId="3" fillId="0" borderId="11" xfId="49" applyFont="1" applyBorder="1" applyAlignment="1">
      <alignment horizontal="center"/>
    </xf>
    <xf numFmtId="43" fontId="43" fillId="0" borderId="0" xfId="49" applyFont="1" applyAlignment="1">
      <alignment/>
    </xf>
    <xf numFmtId="43" fontId="43" fillId="0" borderId="0" xfId="49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172" fontId="43" fillId="0" borderId="0" xfId="50" applyNumberFormat="1" applyFont="1" applyAlignment="1">
      <alignment wrapText="1"/>
    </xf>
    <xf numFmtId="172" fontId="44" fillId="0" borderId="0" xfId="50" applyNumberFormat="1" applyFont="1" applyAlignment="1">
      <alignment/>
    </xf>
    <xf numFmtId="0" fontId="43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6" borderId="12" xfId="0" applyFont="1" applyFill="1" applyBorder="1" applyAlignment="1">
      <alignment horizontal="left" vertical="center" wrapText="1"/>
    </xf>
    <xf numFmtId="4" fontId="3" fillId="6" borderId="12" xfId="0" applyNumberFormat="1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43" fontId="4" fillId="0" borderId="12" xfId="49" applyFont="1" applyBorder="1" applyAlignment="1">
      <alignment vertical="center"/>
    </xf>
    <xf numFmtId="172" fontId="3" fillId="0" borderId="13" xfId="50" applyNumberFormat="1" applyFont="1" applyBorder="1" applyAlignment="1">
      <alignment horizontal="center" vertical="center"/>
    </xf>
    <xf numFmtId="43" fontId="3" fillId="0" borderId="13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/>
    </xf>
    <xf numFmtId="43" fontId="43" fillId="0" borderId="0" xfId="49" applyFont="1" applyAlignment="1">
      <alignment vertical="center"/>
    </xf>
    <xf numFmtId="0" fontId="45" fillId="14" borderId="12" xfId="0" applyFont="1" applyFill="1" applyBorder="1" applyAlignment="1">
      <alignment vertical="center"/>
    </xf>
    <xf numFmtId="0" fontId="45" fillId="14" borderId="12" xfId="0" applyFont="1" applyFill="1" applyBorder="1" applyAlignment="1">
      <alignment vertical="center" wrapText="1"/>
    </xf>
    <xf numFmtId="4" fontId="3" fillId="14" borderId="12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/>
    </xf>
    <xf numFmtId="0" fontId="45" fillId="2" borderId="12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4" fontId="43" fillId="0" borderId="0" xfId="0" applyNumberFormat="1" applyFont="1" applyAlignment="1">
      <alignment vertical="center"/>
    </xf>
    <xf numFmtId="172" fontId="43" fillId="0" borderId="0" xfId="50" applyNumberFormat="1" applyFont="1" applyAlignment="1">
      <alignment vertical="center"/>
    </xf>
    <xf numFmtId="43" fontId="43" fillId="0" borderId="0" xfId="0" applyNumberFormat="1" applyFont="1" applyAlignment="1">
      <alignment vertical="center"/>
    </xf>
    <xf numFmtId="43" fontId="45" fillId="6" borderId="12" xfId="49" applyFont="1" applyFill="1" applyBorder="1" applyAlignment="1">
      <alignment vertical="center"/>
    </xf>
    <xf numFmtId="43" fontId="45" fillId="33" borderId="12" xfId="49" applyFont="1" applyFill="1" applyBorder="1" applyAlignment="1">
      <alignment vertical="center"/>
    </xf>
    <xf numFmtId="43" fontId="45" fillId="14" borderId="12" xfId="49" applyFont="1" applyFill="1" applyBorder="1" applyAlignment="1">
      <alignment vertical="center"/>
    </xf>
    <xf numFmtId="43" fontId="45" fillId="2" borderId="12" xfId="49" applyFont="1" applyFill="1" applyBorder="1" applyAlignment="1">
      <alignment vertical="center"/>
    </xf>
    <xf numFmtId="43" fontId="43" fillId="0" borderId="12" xfId="49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0" applyNumberFormat="1" applyFont="1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2" fontId="3" fillId="34" borderId="16" xfId="50" applyNumberFormat="1" applyFont="1" applyFill="1" applyBorder="1" applyAlignment="1">
      <alignment horizontal="center" vertical="center" wrapText="1"/>
    </xf>
    <xf numFmtId="43" fontId="3" fillId="34" borderId="16" xfId="49" applyFont="1" applyFill="1" applyBorder="1" applyAlignment="1">
      <alignment horizontal="center" vertical="center" wrapText="1"/>
    </xf>
    <xf numFmtId="43" fontId="3" fillId="34" borderId="17" xfId="49" applyFont="1" applyFill="1" applyBorder="1" applyAlignment="1">
      <alignment horizontal="center" vertical="center" wrapText="1"/>
    </xf>
    <xf numFmtId="49" fontId="45" fillId="33" borderId="18" xfId="0" applyNumberFormat="1" applyFont="1" applyFill="1" applyBorder="1" applyAlignment="1">
      <alignment horizontal="left" vertical="center"/>
    </xf>
    <xf numFmtId="43" fontId="45" fillId="33" borderId="19" xfId="49" applyFont="1" applyFill="1" applyBorder="1" applyAlignment="1">
      <alignment vertical="center"/>
    </xf>
    <xf numFmtId="49" fontId="45" fillId="14" borderId="18" xfId="0" applyNumberFormat="1" applyFont="1" applyFill="1" applyBorder="1" applyAlignment="1">
      <alignment vertical="center"/>
    </xf>
    <xf numFmtId="49" fontId="45" fillId="2" borderId="18" xfId="0" applyNumberFormat="1" applyFont="1" applyFill="1" applyBorder="1" applyAlignment="1">
      <alignment vertical="center"/>
    </xf>
    <xf numFmtId="49" fontId="45" fillId="6" borderId="18" xfId="0" applyNumberFormat="1" applyFont="1" applyFill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173" fontId="43" fillId="0" borderId="19" xfId="49" applyNumberFormat="1" applyFont="1" applyBorder="1" applyAlignment="1">
      <alignment horizontal="right" vertical="center"/>
    </xf>
    <xf numFmtId="43" fontId="45" fillId="2" borderId="19" xfId="49" applyFont="1" applyFill="1" applyBorder="1" applyAlignment="1">
      <alignment vertical="center"/>
    </xf>
    <xf numFmtId="43" fontId="45" fillId="6" borderId="19" xfId="49" applyFont="1" applyFill="1" applyBorder="1" applyAlignment="1">
      <alignment vertical="center"/>
    </xf>
    <xf numFmtId="172" fontId="3" fillId="34" borderId="20" xfId="50" applyNumberFormat="1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vertical="center"/>
    </xf>
    <xf numFmtId="4" fontId="4" fillId="6" borderId="12" xfId="0" applyNumberFormat="1" applyFont="1" applyFill="1" applyBorder="1" applyAlignment="1">
      <alignment vertical="center"/>
    </xf>
    <xf numFmtId="172" fontId="45" fillId="35" borderId="12" xfId="50" applyNumberFormat="1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justify" vertical="center"/>
    </xf>
    <xf numFmtId="43" fontId="43" fillId="6" borderId="12" xfId="49" applyFont="1" applyFill="1" applyBorder="1" applyAlignment="1">
      <alignment vertical="center"/>
    </xf>
    <xf numFmtId="43" fontId="4" fillId="6" borderId="12" xfId="49" applyFont="1" applyFill="1" applyBorder="1" applyAlignment="1">
      <alignment vertical="center"/>
    </xf>
    <xf numFmtId="0" fontId="3" fillId="0" borderId="10" xfId="56" applyFont="1" applyBorder="1" applyAlignment="1">
      <alignment horizontal="center"/>
      <protection/>
    </xf>
    <xf numFmtId="43" fontId="45" fillId="35" borderId="12" xfId="49" applyFont="1" applyFill="1" applyBorder="1" applyAlignment="1">
      <alignment horizontal="center" vertical="center"/>
    </xf>
    <xf numFmtId="4" fontId="4" fillId="0" borderId="12" xfId="49" applyNumberFormat="1" applyFont="1" applyBorder="1" applyAlignment="1">
      <alignment vertical="center"/>
    </xf>
    <xf numFmtId="4" fontId="3" fillId="14" borderId="12" xfId="0" applyNumberFormat="1" applyFont="1" applyFill="1" applyBorder="1" applyAlignment="1">
      <alignment horizontal="center" vertical="center"/>
    </xf>
    <xf numFmtId="0" fontId="3" fillId="0" borderId="0" xfId="56" applyFont="1" applyAlignment="1">
      <alignment horizontal="center" vertical="center"/>
      <protection/>
    </xf>
    <xf numFmtId="43" fontId="3" fillId="33" borderId="12" xfId="49" applyFont="1" applyFill="1" applyBorder="1" applyAlignment="1">
      <alignment vertical="center"/>
    </xf>
    <xf numFmtId="43" fontId="4" fillId="0" borderId="0" xfId="49" applyFont="1" applyAlignment="1">
      <alignment/>
    </xf>
    <xf numFmtId="43" fontId="3" fillId="14" borderId="12" xfId="49" applyFont="1" applyFill="1" applyBorder="1" applyAlignment="1">
      <alignment vertical="center"/>
    </xf>
    <xf numFmtId="43" fontId="3" fillId="2" borderId="12" xfId="49" applyFont="1" applyFill="1" applyBorder="1" applyAlignment="1">
      <alignment vertical="center"/>
    </xf>
    <xf numFmtId="43" fontId="3" fillId="6" borderId="12" xfId="49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0" fontId="3" fillId="0" borderId="0" xfId="56" applyFont="1" applyBorder="1" applyAlignment="1">
      <alignment horizontal="center"/>
      <protection/>
    </xf>
    <xf numFmtId="43" fontId="3" fillId="0" borderId="0" xfId="49" applyFont="1" applyBorder="1" applyAlignment="1">
      <alignment horizontal="center"/>
    </xf>
    <xf numFmtId="43" fontId="45" fillId="35" borderId="12" xfId="49" applyFont="1" applyFill="1" applyBorder="1" applyAlignment="1">
      <alignment horizontal="center" vertical="center"/>
    </xf>
    <xf numFmtId="43" fontId="4" fillId="0" borderId="12" xfId="52" applyFont="1" applyBorder="1" applyAlignment="1">
      <alignment vertical="center"/>
    </xf>
    <xf numFmtId="0" fontId="3" fillId="0" borderId="21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43" fontId="45" fillId="35" borderId="12" xfId="49" applyFont="1" applyFill="1" applyBorder="1" applyAlignment="1">
      <alignment horizontal="center" vertical="center" wrapText="1"/>
    </xf>
    <xf numFmtId="43" fontId="45" fillId="35" borderId="12" xfId="49" applyFont="1" applyFill="1" applyBorder="1" applyAlignment="1">
      <alignment horizontal="center" vertical="center"/>
    </xf>
    <xf numFmtId="172" fontId="45" fillId="6" borderId="23" xfId="50" applyNumberFormat="1" applyFont="1" applyFill="1" applyBorder="1" applyAlignment="1">
      <alignment horizontal="center" vertical="center" wrapText="1"/>
    </xf>
    <xf numFmtId="172" fontId="45" fillId="6" borderId="24" xfId="50" applyNumberFormat="1" applyFont="1" applyFill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45" fillId="35" borderId="1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Currency" xfId="53"/>
    <cellStyle name="Currency [0]" xfId="54"/>
    <cellStyle name="Neutral" xfId="55"/>
    <cellStyle name="Normal 10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0</xdr:row>
      <xdr:rowOff>47625</xdr:rowOff>
    </xdr:from>
    <xdr:to>
      <xdr:col>9</xdr:col>
      <xdr:colOff>600075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56614"/>
        <a:stretch>
          <a:fillRect/>
        </a:stretch>
      </xdr:blipFill>
      <xdr:spPr>
        <a:xfrm>
          <a:off x="12334875" y="476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1</xdr:col>
      <xdr:colOff>638175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790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57150</xdr:rowOff>
    </xdr:from>
    <xdr:to>
      <xdr:col>15</xdr:col>
      <xdr:colOff>723900</xdr:colOff>
      <xdr:row>4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30775" y="5715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123825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676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40"/>
  <sheetViews>
    <sheetView showGridLines="0" zoomScalePageLayoutView="0" workbookViewId="0" topLeftCell="B12">
      <selection activeCell="H34" sqref="H34"/>
    </sheetView>
  </sheetViews>
  <sheetFormatPr defaultColWidth="9.140625" defaultRowHeight="15"/>
  <cols>
    <col min="1" max="1" width="17.8515625" style="3" customWidth="1"/>
    <col min="2" max="2" width="57.7109375" style="4" bestFit="1" customWidth="1"/>
    <col min="3" max="3" width="22.140625" style="2" bestFit="1" customWidth="1"/>
    <col min="4" max="4" width="21.57421875" style="2" customWidth="1"/>
    <col min="5" max="5" width="20.421875" style="2" customWidth="1"/>
    <col min="6" max="6" width="16.421875" style="7" customWidth="1"/>
    <col min="7" max="7" width="15.57421875" style="72" customWidth="1"/>
    <col min="8" max="8" width="19.7109375" style="7" customWidth="1"/>
    <col min="9" max="9" width="19.7109375" style="8" customWidth="1"/>
    <col min="10" max="16384" width="9.140625" style="3" customWidth="1"/>
  </cols>
  <sheetData>
    <row r="1" spans="1:9" ht="13.5" thickBot="1">
      <c r="A1" s="81" t="s">
        <v>36</v>
      </c>
      <c r="B1" s="82"/>
      <c r="C1" s="82"/>
      <c r="D1" s="82"/>
      <c r="E1" s="82"/>
      <c r="F1" s="82"/>
      <c r="G1" s="82"/>
      <c r="H1" s="83"/>
      <c r="I1" s="1"/>
    </row>
    <row r="2" spans="1:9" ht="13.5" thickBot="1">
      <c r="A2" s="81" t="s">
        <v>281</v>
      </c>
      <c r="B2" s="82"/>
      <c r="C2" s="82"/>
      <c r="D2" s="82"/>
      <c r="E2" s="82"/>
      <c r="F2" s="82"/>
      <c r="G2" s="82"/>
      <c r="H2" s="83"/>
      <c r="I2" s="1"/>
    </row>
    <row r="3" spans="1:9" ht="13.5" thickBot="1">
      <c r="A3" s="81" t="s">
        <v>38</v>
      </c>
      <c r="B3" s="82"/>
      <c r="C3" s="82"/>
      <c r="D3" s="82"/>
      <c r="E3" s="82"/>
      <c r="F3" s="82"/>
      <c r="G3" s="82"/>
      <c r="H3" s="83"/>
      <c r="I3" s="1"/>
    </row>
    <row r="4" spans="3:9" ht="13.5" thickBot="1">
      <c r="C4" s="66"/>
      <c r="D4" s="66"/>
      <c r="E4" s="66"/>
      <c r="F4" s="5"/>
      <c r="G4" s="5"/>
      <c r="H4" s="6"/>
      <c r="I4" s="6"/>
    </row>
    <row r="5" spans="3:9" ht="12.75">
      <c r="C5" s="77"/>
      <c r="D5" s="77"/>
      <c r="E5" s="77"/>
      <c r="F5" s="78"/>
      <c r="G5" s="78"/>
      <c r="H5" s="78"/>
      <c r="I5" s="78"/>
    </row>
    <row r="6" spans="3:9" ht="12.75">
      <c r="C6" s="77"/>
      <c r="D6" s="77"/>
      <c r="E6" s="77"/>
      <c r="F6" s="78"/>
      <c r="G6" s="78"/>
      <c r="H6" s="78"/>
      <c r="I6" s="78"/>
    </row>
    <row r="7" ht="13.5" thickBot="1">
      <c r="A7" s="4"/>
    </row>
    <row r="8" spans="1:9" s="9" customFormat="1" ht="60" customHeight="1">
      <c r="A8" s="45" t="s">
        <v>0</v>
      </c>
      <c r="B8" s="46" t="s">
        <v>1</v>
      </c>
      <c r="C8" s="47" t="s">
        <v>2</v>
      </c>
      <c r="D8" s="47" t="s">
        <v>3</v>
      </c>
      <c r="E8" s="47" t="s">
        <v>4</v>
      </c>
      <c r="F8" s="48" t="s">
        <v>280</v>
      </c>
      <c r="G8" s="48" t="s">
        <v>282</v>
      </c>
      <c r="H8" s="48" t="s">
        <v>283</v>
      </c>
      <c r="I8" s="49" t="s">
        <v>5</v>
      </c>
    </row>
    <row r="9" spans="1:9" s="9" customFormat="1" ht="13.5">
      <c r="A9" s="50" t="s">
        <v>217</v>
      </c>
      <c r="B9" s="28" t="s">
        <v>218</v>
      </c>
      <c r="C9" s="39">
        <v>37270657045</v>
      </c>
      <c r="D9" s="39">
        <v>0</v>
      </c>
      <c r="E9" s="39">
        <f>+C9+D9</f>
        <v>37270657045</v>
      </c>
      <c r="F9" s="39">
        <v>37270657045</v>
      </c>
      <c r="G9" s="71">
        <v>0</v>
      </c>
      <c r="H9" s="39">
        <f>+F9+G9</f>
        <v>37270657045</v>
      </c>
      <c r="I9" s="51">
        <f>H9/E9*100</f>
        <v>100</v>
      </c>
    </row>
    <row r="10" spans="1:9" s="9" customFormat="1" ht="13.5">
      <c r="A10" s="50">
        <v>1</v>
      </c>
      <c r="B10" s="28" t="s">
        <v>6</v>
      </c>
      <c r="C10" s="39">
        <f aca="true" t="shared" si="0" ref="C10:H10">+C11</f>
        <v>146272467955</v>
      </c>
      <c r="D10" s="39">
        <f t="shared" si="0"/>
        <v>0</v>
      </c>
      <c r="E10" s="39">
        <f t="shared" si="0"/>
        <v>146272467955</v>
      </c>
      <c r="F10" s="39">
        <f t="shared" si="0"/>
        <v>47080227228.07001</v>
      </c>
      <c r="G10" s="71">
        <f t="shared" si="0"/>
        <v>6297708077.18</v>
      </c>
      <c r="H10" s="39">
        <f t="shared" si="0"/>
        <v>53377935305.25001</v>
      </c>
      <c r="I10" s="51">
        <f>H10/E10*100</f>
        <v>36.49212736444118</v>
      </c>
    </row>
    <row r="11" spans="1:9" s="12" customFormat="1" ht="17.25" customHeight="1">
      <c r="A11" s="52" t="s">
        <v>72</v>
      </c>
      <c r="B11" s="25" t="s">
        <v>73</v>
      </c>
      <c r="C11" s="40">
        <f aca="true" t="shared" si="1" ref="C11:H11">+C12+C19+C24</f>
        <v>146272467955</v>
      </c>
      <c r="D11" s="40">
        <f t="shared" si="1"/>
        <v>0</v>
      </c>
      <c r="E11" s="40">
        <f t="shared" si="1"/>
        <v>146272467955</v>
      </c>
      <c r="F11" s="40">
        <f t="shared" si="1"/>
        <v>47080227228.07001</v>
      </c>
      <c r="G11" s="73">
        <f t="shared" si="1"/>
        <v>6297708077.18</v>
      </c>
      <c r="H11" s="40">
        <f t="shared" si="1"/>
        <v>53377935305.25001</v>
      </c>
      <c r="I11" s="40">
        <f>H11/E11*100</f>
        <v>36.49212736444118</v>
      </c>
    </row>
    <row r="12" spans="1:9" s="12" customFormat="1" ht="13.5">
      <c r="A12" s="53" t="s">
        <v>194</v>
      </c>
      <c r="B12" s="33" t="s">
        <v>195</v>
      </c>
      <c r="C12" s="41">
        <f aca="true" t="shared" si="2" ref="C12:H12">+C13+C16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74">
        <f t="shared" si="2"/>
        <v>0</v>
      </c>
      <c r="H12" s="41">
        <f t="shared" si="2"/>
        <v>0</v>
      </c>
      <c r="I12" s="41">
        <f>+I13</f>
        <v>0</v>
      </c>
    </row>
    <row r="13" spans="1:9" s="12" customFormat="1" ht="13.5">
      <c r="A13" s="53" t="s">
        <v>196</v>
      </c>
      <c r="B13" s="33" t="s">
        <v>197</v>
      </c>
      <c r="C13" s="41">
        <f aca="true" t="shared" si="3" ref="C13:H13">+C14+C15</f>
        <v>0</v>
      </c>
      <c r="D13" s="41">
        <f t="shared" si="3"/>
        <v>0</v>
      </c>
      <c r="E13" s="41">
        <f t="shared" si="3"/>
        <v>0</v>
      </c>
      <c r="F13" s="41">
        <f t="shared" si="3"/>
        <v>0</v>
      </c>
      <c r="G13" s="74">
        <f t="shared" si="3"/>
        <v>0</v>
      </c>
      <c r="H13" s="41">
        <f t="shared" si="3"/>
        <v>0</v>
      </c>
      <c r="I13" s="41">
        <f>+I14</f>
        <v>0</v>
      </c>
    </row>
    <row r="14" spans="1:9" s="12" customFormat="1" ht="13.5">
      <c r="A14" s="55" t="s">
        <v>198</v>
      </c>
      <c r="B14" s="17" t="s">
        <v>199</v>
      </c>
      <c r="C14" s="42"/>
      <c r="D14" s="42"/>
      <c r="E14" s="42">
        <f>+C14+D14</f>
        <v>0</v>
      </c>
      <c r="F14" s="42"/>
      <c r="G14" s="19"/>
      <c r="H14" s="42">
        <f>+F14+G14</f>
        <v>0</v>
      </c>
      <c r="I14" s="56"/>
    </row>
    <row r="15" spans="1:9" s="12" customFormat="1" ht="13.5">
      <c r="A15" s="55" t="s">
        <v>200</v>
      </c>
      <c r="B15" s="17" t="s">
        <v>201</v>
      </c>
      <c r="C15" s="42"/>
      <c r="D15" s="42"/>
      <c r="E15" s="42">
        <f>+C15+D15</f>
        <v>0</v>
      </c>
      <c r="F15" s="42"/>
      <c r="G15" s="19"/>
      <c r="H15" s="42">
        <f>+F15+G15</f>
        <v>0</v>
      </c>
      <c r="I15" s="56"/>
    </row>
    <row r="16" spans="1:9" s="12" customFormat="1" ht="13.5">
      <c r="A16" s="53" t="s">
        <v>202</v>
      </c>
      <c r="B16" s="33" t="s">
        <v>203</v>
      </c>
      <c r="C16" s="41">
        <f aca="true" t="shared" si="4" ref="C16:H16">+C17+C18</f>
        <v>0</v>
      </c>
      <c r="D16" s="41">
        <f t="shared" si="4"/>
        <v>0</v>
      </c>
      <c r="E16" s="41">
        <f t="shared" si="4"/>
        <v>0</v>
      </c>
      <c r="F16" s="41">
        <f t="shared" si="4"/>
        <v>0</v>
      </c>
      <c r="G16" s="74">
        <f t="shared" si="4"/>
        <v>0</v>
      </c>
      <c r="H16" s="41">
        <f t="shared" si="4"/>
        <v>0</v>
      </c>
      <c r="I16" s="41">
        <f>+I17</f>
        <v>0</v>
      </c>
    </row>
    <row r="17" spans="1:9" s="12" customFormat="1" ht="13.5">
      <c r="A17" s="55" t="s">
        <v>204</v>
      </c>
      <c r="B17" s="17" t="s">
        <v>205</v>
      </c>
      <c r="C17" s="42"/>
      <c r="D17" s="42"/>
      <c r="E17" s="42">
        <f>+C17+D17</f>
        <v>0</v>
      </c>
      <c r="F17" s="42"/>
      <c r="G17" s="19"/>
      <c r="H17" s="42">
        <f>+F17+G17</f>
        <v>0</v>
      </c>
      <c r="I17" s="56"/>
    </row>
    <row r="18" spans="1:9" s="12" customFormat="1" ht="13.5">
      <c r="A18" s="55" t="s">
        <v>206</v>
      </c>
      <c r="B18" s="17" t="s">
        <v>207</v>
      </c>
      <c r="C18" s="42"/>
      <c r="D18" s="42"/>
      <c r="E18" s="42">
        <f>+C18+D18</f>
        <v>0</v>
      </c>
      <c r="F18" s="42"/>
      <c r="G18" s="19"/>
      <c r="H18" s="42">
        <f>+F18+G18</f>
        <v>0</v>
      </c>
      <c r="I18" s="56"/>
    </row>
    <row r="19" spans="1:9" s="12" customFormat="1" ht="13.5">
      <c r="A19" s="53" t="s">
        <v>208</v>
      </c>
      <c r="B19" s="33" t="s">
        <v>209</v>
      </c>
      <c r="C19" s="41">
        <f>+C20</f>
        <v>0</v>
      </c>
      <c r="D19" s="41">
        <f aca="true" t="shared" si="5" ref="D19:H22">+D20</f>
        <v>0</v>
      </c>
      <c r="E19" s="41">
        <f t="shared" si="5"/>
        <v>0</v>
      </c>
      <c r="F19" s="41">
        <f t="shared" si="5"/>
        <v>49571164.18</v>
      </c>
      <c r="G19" s="74">
        <f t="shared" si="5"/>
        <v>5081725</v>
      </c>
      <c r="H19" s="41">
        <f t="shared" si="5"/>
        <v>54652889.18</v>
      </c>
      <c r="I19" s="41">
        <f>+I20</f>
        <v>0</v>
      </c>
    </row>
    <row r="20" spans="1:9" s="12" customFormat="1" ht="13.5">
      <c r="A20" s="53" t="s">
        <v>210</v>
      </c>
      <c r="B20" s="33" t="s">
        <v>211</v>
      </c>
      <c r="C20" s="41">
        <f>+C21</f>
        <v>0</v>
      </c>
      <c r="D20" s="41">
        <f t="shared" si="5"/>
        <v>0</v>
      </c>
      <c r="E20" s="41">
        <f t="shared" si="5"/>
        <v>0</v>
      </c>
      <c r="F20" s="41">
        <f t="shared" si="5"/>
        <v>49571164.18</v>
      </c>
      <c r="G20" s="74">
        <f t="shared" si="5"/>
        <v>5081725</v>
      </c>
      <c r="H20" s="41">
        <f t="shared" si="5"/>
        <v>54652889.18</v>
      </c>
      <c r="I20" s="41">
        <f>+I21</f>
        <v>0</v>
      </c>
    </row>
    <row r="21" spans="1:9" s="12" customFormat="1" ht="21" customHeight="1">
      <c r="A21" s="54" t="s">
        <v>212</v>
      </c>
      <c r="B21" s="31" t="s">
        <v>213</v>
      </c>
      <c r="C21" s="38">
        <f>+C22</f>
        <v>0</v>
      </c>
      <c r="D21" s="38">
        <f t="shared" si="5"/>
        <v>0</v>
      </c>
      <c r="E21" s="38">
        <f t="shared" si="5"/>
        <v>0</v>
      </c>
      <c r="F21" s="38">
        <f t="shared" si="5"/>
        <v>49571164.18</v>
      </c>
      <c r="G21" s="75">
        <f t="shared" si="5"/>
        <v>5081725</v>
      </c>
      <c r="H21" s="38">
        <f t="shared" si="5"/>
        <v>54652889.18</v>
      </c>
      <c r="I21" s="38">
        <f>+I22</f>
        <v>0</v>
      </c>
    </row>
    <row r="22" spans="1:9" s="12" customFormat="1" ht="21" customHeight="1">
      <c r="A22" s="54" t="s">
        <v>214</v>
      </c>
      <c r="B22" s="31" t="s">
        <v>173</v>
      </c>
      <c r="C22" s="38">
        <f>+C23</f>
        <v>0</v>
      </c>
      <c r="D22" s="38">
        <f t="shared" si="5"/>
        <v>0</v>
      </c>
      <c r="E22" s="38">
        <f t="shared" si="5"/>
        <v>0</v>
      </c>
      <c r="F22" s="38">
        <f t="shared" si="5"/>
        <v>49571164.18</v>
      </c>
      <c r="G22" s="75">
        <f t="shared" si="5"/>
        <v>5081725</v>
      </c>
      <c r="H22" s="38">
        <f t="shared" si="5"/>
        <v>54652889.18</v>
      </c>
      <c r="I22" s="38">
        <f>+I23</f>
        <v>0</v>
      </c>
    </row>
    <row r="23" spans="1:9" s="12" customFormat="1" ht="13.5">
      <c r="A23" s="55" t="s">
        <v>215</v>
      </c>
      <c r="B23" s="17" t="s">
        <v>216</v>
      </c>
      <c r="C23" s="42"/>
      <c r="D23" s="42"/>
      <c r="E23" s="42">
        <f>+C23+D23</f>
        <v>0</v>
      </c>
      <c r="F23" s="42">
        <v>49571164.18</v>
      </c>
      <c r="G23" s="76">
        <v>5081725</v>
      </c>
      <c r="H23" s="42">
        <f>+F23+G23</f>
        <v>54652889.18</v>
      </c>
      <c r="I23" s="56"/>
    </row>
    <row r="24" spans="1:9" s="12" customFormat="1" ht="13.5">
      <c r="A24" s="53" t="s">
        <v>79</v>
      </c>
      <c r="B24" s="33" t="s">
        <v>8</v>
      </c>
      <c r="C24" s="41">
        <f aca="true" t="shared" si="6" ref="C24:H25">+C25</f>
        <v>146272467955</v>
      </c>
      <c r="D24" s="41">
        <f t="shared" si="6"/>
        <v>0</v>
      </c>
      <c r="E24" s="41">
        <f t="shared" si="6"/>
        <v>146272467955</v>
      </c>
      <c r="F24" s="41">
        <f t="shared" si="6"/>
        <v>47030656063.89001</v>
      </c>
      <c r="G24" s="74">
        <f t="shared" si="6"/>
        <v>6292626352.18</v>
      </c>
      <c r="H24" s="41">
        <f t="shared" si="6"/>
        <v>53323282416.07001</v>
      </c>
      <c r="I24" s="57">
        <f>H24/E24*100</f>
        <v>36.454763607649426</v>
      </c>
    </row>
    <row r="25" spans="1:9" s="12" customFormat="1" ht="13.5">
      <c r="A25" s="53" t="s">
        <v>77</v>
      </c>
      <c r="B25" s="33" t="s">
        <v>78</v>
      </c>
      <c r="C25" s="41">
        <f t="shared" si="6"/>
        <v>146272467955</v>
      </c>
      <c r="D25" s="41">
        <f t="shared" si="6"/>
        <v>0</v>
      </c>
      <c r="E25" s="41">
        <f t="shared" si="6"/>
        <v>146272467955</v>
      </c>
      <c r="F25" s="41">
        <f t="shared" si="6"/>
        <v>47030656063.89001</v>
      </c>
      <c r="G25" s="74">
        <f t="shared" si="6"/>
        <v>6292626352.18</v>
      </c>
      <c r="H25" s="41">
        <f t="shared" si="6"/>
        <v>53323282416.07001</v>
      </c>
      <c r="I25" s="57">
        <f>H25/E25*100</f>
        <v>36.454763607649426</v>
      </c>
    </row>
    <row r="26" spans="1:9" s="12" customFormat="1" ht="21" customHeight="1">
      <c r="A26" s="54" t="s">
        <v>75</v>
      </c>
      <c r="B26" s="31" t="s">
        <v>76</v>
      </c>
      <c r="C26" s="38">
        <f aca="true" t="shared" si="7" ref="C26:H26">+C27+C28</f>
        <v>146272467955</v>
      </c>
      <c r="D26" s="38">
        <f t="shared" si="7"/>
        <v>0</v>
      </c>
      <c r="E26" s="38">
        <f t="shared" si="7"/>
        <v>146272467955</v>
      </c>
      <c r="F26" s="38">
        <f t="shared" si="7"/>
        <v>47030656063.89001</v>
      </c>
      <c r="G26" s="75">
        <f t="shared" si="7"/>
        <v>6292626352.18</v>
      </c>
      <c r="H26" s="38">
        <f t="shared" si="7"/>
        <v>53323282416.07001</v>
      </c>
      <c r="I26" s="58">
        <f>H26/E26*100</f>
        <v>36.454763607649426</v>
      </c>
    </row>
    <row r="27" spans="1:9" s="12" customFormat="1" ht="41.25">
      <c r="A27" s="55" t="s">
        <v>192</v>
      </c>
      <c r="B27" s="17" t="s">
        <v>9</v>
      </c>
      <c r="C27" s="42">
        <v>135391467955</v>
      </c>
      <c r="D27" s="42"/>
      <c r="E27" s="42">
        <f>+C27+D27</f>
        <v>135391467955</v>
      </c>
      <c r="F27" s="42">
        <v>45798710377.89001</v>
      </c>
      <c r="G27" s="19">
        <v>6292626352.18</v>
      </c>
      <c r="H27" s="42">
        <f>+F27+G27</f>
        <v>52091336730.07001</v>
      </c>
      <c r="I27" s="56">
        <f>H27/E27*100</f>
        <v>38.47460812477754</v>
      </c>
    </row>
    <row r="28" spans="1:9" s="12" customFormat="1" ht="26.25" customHeight="1">
      <c r="A28" s="55" t="s">
        <v>193</v>
      </c>
      <c r="B28" s="17" t="s">
        <v>74</v>
      </c>
      <c r="C28" s="42">
        <v>10881000000</v>
      </c>
      <c r="D28" s="42"/>
      <c r="E28" s="42">
        <f>+C28+D28</f>
        <v>10881000000</v>
      </c>
      <c r="F28" s="42">
        <v>1231945686</v>
      </c>
      <c r="G28" s="19"/>
      <c r="H28" s="42">
        <f>+F28+G28</f>
        <v>1231945686</v>
      </c>
      <c r="I28" s="56">
        <f>H28/E28*100</f>
        <v>11.321989578163771</v>
      </c>
    </row>
    <row r="29" spans="1:9" s="9" customFormat="1" ht="13.5">
      <c r="A29" s="50" t="s">
        <v>263</v>
      </c>
      <c r="B29" s="28" t="s">
        <v>268</v>
      </c>
      <c r="C29" s="39">
        <f aca="true" t="shared" si="8" ref="C29:H32">+C30</f>
        <v>0</v>
      </c>
      <c r="D29" s="39">
        <f t="shared" si="8"/>
        <v>0</v>
      </c>
      <c r="E29" s="39">
        <f t="shared" si="8"/>
        <v>0</v>
      </c>
      <c r="F29" s="39">
        <f t="shared" si="8"/>
        <v>7814366.79</v>
      </c>
      <c r="G29" s="71">
        <f t="shared" si="8"/>
        <v>0</v>
      </c>
      <c r="H29" s="39">
        <f t="shared" si="8"/>
        <v>7814366.79</v>
      </c>
      <c r="I29" s="51"/>
    </row>
    <row r="30" spans="1:9" s="12" customFormat="1" ht="17.25" customHeight="1">
      <c r="A30" s="52" t="s">
        <v>264</v>
      </c>
      <c r="B30" s="25" t="s">
        <v>269</v>
      </c>
      <c r="C30" s="40">
        <f t="shared" si="8"/>
        <v>0</v>
      </c>
      <c r="D30" s="40">
        <f t="shared" si="8"/>
        <v>0</v>
      </c>
      <c r="E30" s="40">
        <f t="shared" si="8"/>
        <v>0</v>
      </c>
      <c r="F30" s="40">
        <f t="shared" si="8"/>
        <v>7814366.79</v>
      </c>
      <c r="G30" s="73">
        <f t="shared" si="8"/>
        <v>0</v>
      </c>
      <c r="H30" s="40">
        <f t="shared" si="8"/>
        <v>7814366.79</v>
      </c>
      <c r="I30" s="40"/>
    </row>
    <row r="31" spans="1:9" s="12" customFormat="1" ht="13.5">
      <c r="A31" s="53" t="s">
        <v>265</v>
      </c>
      <c r="B31" s="33" t="s">
        <v>270</v>
      </c>
      <c r="C31" s="41">
        <f t="shared" si="8"/>
        <v>0</v>
      </c>
      <c r="D31" s="41">
        <f t="shared" si="8"/>
        <v>0</v>
      </c>
      <c r="E31" s="41">
        <f t="shared" si="8"/>
        <v>0</v>
      </c>
      <c r="F31" s="41">
        <f t="shared" si="8"/>
        <v>7814366.79</v>
      </c>
      <c r="G31" s="74">
        <f t="shared" si="8"/>
        <v>0</v>
      </c>
      <c r="H31" s="41">
        <f t="shared" si="8"/>
        <v>7814366.79</v>
      </c>
      <c r="I31" s="41"/>
    </row>
    <row r="32" spans="1:9" s="12" customFormat="1" ht="21" customHeight="1">
      <c r="A32" s="54" t="s">
        <v>266</v>
      </c>
      <c r="B32" s="31" t="s">
        <v>271</v>
      </c>
      <c r="C32" s="38">
        <f t="shared" si="8"/>
        <v>0</v>
      </c>
      <c r="D32" s="38">
        <f t="shared" si="8"/>
        <v>0</v>
      </c>
      <c r="E32" s="38">
        <f t="shared" si="8"/>
        <v>0</v>
      </c>
      <c r="F32" s="38">
        <f t="shared" si="8"/>
        <v>7814366.79</v>
      </c>
      <c r="G32" s="75">
        <f t="shared" si="8"/>
        <v>0</v>
      </c>
      <c r="H32" s="38">
        <f t="shared" si="8"/>
        <v>7814366.79</v>
      </c>
      <c r="I32" s="38"/>
    </row>
    <row r="33" spans="1:9" s="12" customFormat="1" ht="13.5">
      <c r="A33" s="55" t="s">
        <v>267</v>
      </c>
      <c r="B33" s="17" t="s">
        <v>272</v>
      </c>
      <c r="C33" s="42"/>
      <c r="D33" s="42"/>
      <c r="E33" s="42">
        <f>+C33+D33</f>
        <v>0</v>
      </c>
      <c r="F33" s="42">
        <v>7814366.79</v>
      </c>
      <c r="G33" s="19">
        <v>0</v>
      </c>
      <c r="H33" s="42">
        <f>+F33+G33</f>
        <v>7814366.79</v>
      </c>
      <c r="I33" s="56"/>
    </row>
    <row r="34" spans="1:9" s="9" customFormat="1" ht="14.25" thickBot="1">
      <c r="A34" s="84" t="s">
        <v>219</v>
      </c>
      <c r="B34" s="85"/>
      <c r="C34" s="59">
        <f aca="true" t="shared" si="9" ref="C34:H34">+C9+C10+C29</f>
        <v>183543125000</v>
      </c>
      <c r="D34" s="59">
        <f t="shared" si="9"/>
        <v>0</v>
      </c>
      <c r="E34" s="59">
        <f t="shared" si="9"/>
        <v>183543125000</v>
      </c>
      <c r="F34" s="59">
        <f t="shared" si="9"/>
        <v>84358698639.86</v>
      </c>
      <c r="G34" s="59">
        <f t="shared" si="9"/>
        <v>6297708077.18</v>
      </c>
      <c r="H34" s="59">
        <f t="shared" si="9"/>
        <v>90656406717.04</v>
      </c>
      <c r="I34" s="59">
        <f>H34/E34*100</f>
        <v>49.39242846444943</v>
      </c>
    </row>
    <row r="35" spans="1:9" s="2" customFormat="1" ht="13.5">
      <c r="A35" s="4"/>
      <c r="B35" s="4"/>
      <c r="C35" s="10"/>
      <c r="D35" s="11"/>
      <c r="E35" s="11"/>
      <c r="F35" s="7"/>
      <c r="G35" s="72"/>
      <c r="H35" s="7"/>
      <c r="I35" s="8"/>
    </row>
    <row r="36" spans="1:9" s="2" customFormat="1" ht="13.5">
      <c r="A36" s="4"/>
      <c r="B36" s="4"/>
      <c r="C36" s="10"/>
      <c r="D36" s="10"/>
      <c r="E36" s="10"/>
      <c r="F36" s="7"/>
      <c r="G36" s="72"/>
      <c r="H36" s="7"/>
      <c r="I36" s="8"/>
    </row>
    <row r="37" spans="1:9" s="2" customFormat="1" ht="13.5">
      <c r="A37" s="4"/>
      <c r="B37" s="4"/>
      <c r="C37" s="10"/>
      <c r="D37" s="11"/>
      <c r="E37" s="11"/>
      <c r="F37" s="7"/>
      <c r="G37" s="72"/>
      <c r="H37" s="7"/>
      <c r="I37" s="8"/>
    </row>
    <row r="38" spans="1:9" s="2" customFormat="1" ht="13.5">
      <c r="A38" s="3"/>
      <c r="B38" s="4"/>
      <c r="F38" s="7"/>
      <c r="G38" s="72"/>
      <c r="H38" s="7"/>
      <c r="I38" s="8"/>
    </row>
    <row r="39" spans="1:9" s="2" customFormat="1" ht="13.5">
      <c r="A39" s="3"/>
      <c r="B39" s="4"/>
      <c r="F39" s="7"/>
      <c r="G39" s="72"/>
      <c r="H39" s="7"/>
      <c r="I39" s="8"/>
    </row>
    <row r="40" spans="1:9" s="2" customFormat="1" ht="13.5">
      <c r="A40" s="3"/>
      <c r="B40" s="4"/>
      <c r="F40" s="7"/>
      <c r="G40" s="72"/>
      <c r="H40" s="7"/>
      <c r="I40" s="8"/>
    </row>
  </sheetData>
  <sheetProtection/>
  <mergeCells count="4">
    <mergeCell ref="A1:H1"/>
    <mergeCell ref="A2:H2"/>
    <mergeCell ref="A3:H3"/>
    <mergeCell ref="A34:B34"/>
  </mergeCells>
  <printOptions/>
  <pageMargins left="0.7" right="0.7" top="0.75" bottom="0.75" header="0.3" footer="0.3"/>
  <pageSetup fitToHeight="0" fitToWidth="1"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31"/>
  <sheetViews>
    <sheetView showGridLines="0" tabSelected="1" zoomScale="99" zoomScaleNormal="9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9.140625" defaultRowHeight="15"/>
  <cols>
    <col min="1" max="1" width="24.57421875" style="12" customWidth="1"/>
    <col min="2" max="2" width="44.00390625" style="12" customWidth="1"/>
    <col min="3" max="3" width="16.7109375" style="36" customWidth="1"/>
    <col min="4" max="4" width="18.8515625" style="23" customWidth="1"/>
    <col min="5" max="6" width="17.8515625" style="23" customWidth="1"/>
    <col min="7" max="7" width="16.8515625" style="23" customWidth="1"/>
    <col min="8" max="8" width="16.57421875" style="23" customWidth="1"/>
    <col min="9" max="9" width="16.8515625" style="23" customWidth="1"/>
    <col min="10" max="10" width="18.8515625" style="23" customWidth="1"/>
    <col min="11" max="11" width="20.421875" style="23" customWidth="1"/>
    <col min="12" max="12" width="17.8515625" style="23" customWidth="1"/>
    <col min="13" max="14" width="8.00390625" style="44" customWidth="1"/>
    <col min="15" max="16" width="17.8515625" style="23" customWidth="1"/>
    <col min="17" max="17" width="14.140625" style="12" customWidth="1"/>
    <col min="18" max="18" width="5.00390625" style="12" customWidth="1"/>
    <col min="19" max="16384" width="9.140625" style="12" customWidth="1"/>
  </cols>
  <sheetData>
    <row r="1" spans="1:16" ht="12.75">
      <c r="A1" s="91" t="s">
        <v>37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91" t="s">
        <v>284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3:14" ht="12.75">
      <c r="C6" s="20"/>
      <c r="D6" s="21"/>
      <c r="E6" s="21"/>
      <c r="F6" s="21"/>
      <c r="G6" s="21"/>
      <c r="H6" s="22"/>
      <c r="M6" s="43"/>
      <c r="N6" s="43"/>
    </row>
    <row r="7" spans="1:16" ht="30.75" customHeight="1">
      <c r="A7" s="92" t="s">
        <v>0</v>
      </c>
      <c r="B7" s="86" t="s">
        <v>1</v>
      </c>
      <c r="C7" s="89" t="s">
        <v>229</v>
      </c>
      <c r="D7" s="87" t="s">
        <v>301</v>
      </c>
      <c r="E7" s="87"/>
      <c r="F7" s="87"/>
      <c r="G7" s="87" t="s">
        <v>300</v>
      </c>
      <c r="H7" s="87"/>
      <c r="I7" s="87"/>
      <c r="J7" s="87" t="s">
        <v>299</v>
      </c>
      <c r="K7" s="87"/>
      <c r="L7" s="87"/>
      <c r="M7" s="88" t="s">
        <v>10</v>
      </c>
      <c r="N7" s="88"/>
      <c r="O7" s="87" t="s">
        <v>11</v>
      </c>
      <c r="P7" s="87" t="s">
        <v>12</v>
      </c>
    </row>
    <row r="8" spans="1:16" ht="13.5">
      <c r="A8" s="92"/>
      <c r="B8" s="86"/>
      <c r="C8" s="90"/>
      <c r="D8" s="67" t="s">
        <v>13</v>
      </c>
      <c r="E8" s="67" t="s">
        <v>14</v>
      </c>
      <c r="F8" s="67" t="s">
        <v>15</v>
      </c>
      <c r="G8" s="67" t="s">
        <v>13</v>
      </c>
      <c r="H8" s="79" t="s">
        <v>14</v>
      </c>
      <c r="I8" s="79" t="s">
        <v>15</v>
      </c>
      <c r="J8" s="67" t="s">
        <v>16</v>
      </c>
      <c r="K8" s="67" t="s">
        <v>17</v>
      </c>
      <c r="L8" s="67" t="s">
        <v>18</v>
      </c>
      <c r="M8" s="67" t="s">
        <v>14</v>
      </c>
      <c r="N8" s="67" t="s">
        <v>19</v>
      </c>
      <c r="O8" s="87"/>
      <c r="P8" s="87"/>
    </row>
    <row r="9" spans="1:16" ht="13.5">
      <c r="A9" s="24" t="s">
        <v>40</v>
      </c>
      <c r="B9" s="24" t="s">
        <v>20</v>
      </c>
      <c r="C9" s="26">
        <f>+C10+C36+C107+C119+C126</f>
        <v>183543125000</v>
      </c>
      <c r="D9" s="26">
        <f>+D10+D36+D107+D119+D126</f>
        <v>173100024493.83002</v>
      </c>
      <c r="E9" s="26">
        <f>+E10+E36+E107+E119+E126</f>
        <v>119755474843.29999</v>
      </c>
      <c r="F9" s="26">
        <f>+F10+F36+F107+F119+F126</f>
        <v>80333321840</v>
      </c>
      <c r="G9" s="26">
        <f>+G10+G36+G107+G119+G126</f>
        <v>-2849964482.21</v>
      </c>
      <c r="H9" s="26">
        <f>+H10+H36+H107+H119+H126</f>
        <v>4079488177.87</v>
      </c>
      <c r="I9" s="26">
        <f>+I10+I36+I107+I119+I126</f>
        <v>6270377016.120001</v>
      </c>
      <c r="J9" s="26">
        <f>+J10+J36+J107+J119+J126</f>
        <v>170250060011.62003</v>
      </c>
      <c r="K9" s="26">
        <f>+K10+K36+K107+K119+K126</f>
        <v>123834963021.16998</v>
      </c>
      <c r="L9" s="26">
        <f>+L10+L36+L107+L119+L126</f>
        <v>86603698856.12</v>
      </c>
      <c r="M9" s="69">
        <f aca="true" t="shared" si="0" ref="M9:M82">K9/C9*100</f>
        <v>67.46913730556237</v>
      </c>
      <c r="N9" s="26">
        <f aca="true" t="shared" si="1" ref="N9:N82">+L9/C9*100</f>
        <v>47.18438724202827</v>
      </c>
      <c r="O9" s="26">
        <f>+O10+O36+O107+O119+O126</f>
        <v>13293064988.379993</v>
      </c>
      <c r="P9" s="26">
        <f>+P10+P36+P107+P119+P126</f>
        <v>37231264165.05</v>
      </c>
    </row>
    <row r="10" spans="1:16" ht="13.5">
      <c r="A10" s="27" t="s">
        <v>41</v>
      </c>
      <c r="B10" s="27" t="s">
        <v>21</v>
      </c>
      <c r="C10" s="29">
        <f aca="true" t="shared" si="2" ref="C10:L10">+C11</f>
        <v>38532481848</v>
      </c>
      <c r="D10" s="29">
        <f t="shared" si="2"/>
        <v>38532481848</v>
      </c>
      <c r="E10" s="29">
        <f t="shared" si="2"/>
        <v>22998302348</v>
      </c>
      <c r="F10" s="29">
        <f t="shared" si="2"/>
        <v>22998302348</v>
      </c>
      <c r="G10" s="29">
        <f t="shared" si="2"/>
        <v>-4203991949</v>
      </c>
      <c r="H10" s="29">
        <f t="shared" si="2"/>
        <v>2290981088</v>
      </c>
      <c r="I10" s="29">
        <f t="shared" si="2"/>
        <v>2290981088</v>
      </c>
      <c r="J10" s="29">
        <f t="shared" si="2"/>
        <v>34328489899</v>
      </c>
      <c r="K10" s="29">
        <f t="shared" si="2"/>
        <v>25289283436</v>
      </c>
      <c r="L10" s="29">
        <f t="shared" si="2"/>
        <v>25289283436</v>
      </c>
      <c r="M10" s="29">
        <f t="shared" si="0"/>
        <v>65.63107856836017</v>
      </c>
      <c r="N10" s="29">
        <f t="shared" si="1"/>
        <v>65.63107856836017</v>
      </c>
      <c r="O10" s="29">
        <f>+O11</f>
        <v>4203991949</v>
      </c>
      <c r="P10" s="29">
        <f>+P11</f>
        <v>0</v>
      </c>
    </row>
    <row r="11" spans="1:16" s="13" customFormat="1" ht="13.5">
      <c r="A11" s="24" t="s">
        <v>42</v>
      </c>
      <c r="B11" s="24" t="s">
        <v>22</v>
      </c>
      <c r="C11" s="26">
        <f>+C12+C20+C28</f>
        <v>38532481848</v>
      </c>
      <c r="D11" s="26">
        <f aca="true" t="shared" si="3" ref="D11:L11">+D12+D20+D28</f>
        <v>38532481848</v>
      </c>
      <c r="E11" s="26">
        <f t="shared" si="3"/>
        <v>22998302348</v>
      </c>
      <c r="F11" s="26">
        <f t="shared" si="3"/>
        <v>22998302348</v>
      </c>
      <c r="G11" s="26">
        <f t="shared" si="3"/>
        <v>-4203991949</v>
      </c>
      <c r="H11" s="26">
        <f t="shared" si="3"/>
        <v>2290981088</v>
      </c>
      <c r="I11" s="26">
        <f t="shared" si="3"/>
        <v>2290981088</v>
      </c>
      <c r="J11" s="26">
        <f t="shared" si="3"/>
        <v>34328489899</v>
      </c>
      <c r="K11" s="26">
        <f t="shared" si="3"/>
        <v>25289283436</v>
      </c>
      <c r="L11" s="26">
        <f t="shared" si="3"/>
        <v>25289283436</v>
      </c>
      <c r="M11" s="26">
        <f t="shared" si="0"/>
        <v>65.63107856836017</v>
      </c>
      <c r="N11" s="26">
        <f t="shared" si="1"/>
        <v>65.63107856836017</v>
      </c>
      <c r="O11" s="26">
        <f>+O12+O20+O28</f>
        <v>4203991949</v>
      </c>
      <c r="P11" s="26">
        <f>+P12+P20+P28</f>
        <v>0</v>
      </c>
    </row>
    <row r="12" spans="1:16" ht="13.5">
      <c r="A12" s="30" t="s">
        <v>43</v>
      </c>
      <c r="B12" s="30" t="s">
        <v>23</v>
      </c>
      <c r="C12" s="15">
        <f aca="true" t="shared" si="4" ref="C12:L12">+C13</f>
        <v>26077038325</v>
      </c>
      <c r="D12" s="15">
        <f t="shared" si="4"/>
        <v>26191621140</v>
      </c>
      <c r="E12" s="15">
        <f t="shared" si="4"/>
        <v>15234798746</v>
      </c>
      <c r="F12" s="15">
        <f t="shared" si="4"/>
        <v>15234798746</v>
      </c>
      <c r="G12" s="15">
        <f t="shared" si="4"/>
        <v>-3068072483</v>
      </c>
      <c r="H12" s="15">
        <f t="shared" si="4"/>
        <v>1540256432</v>
      </c>
      <c r="I12" s="15">
        <f t="shared" si="4"/>
        <v>1540256432</v>
      </c>
      <c r="J12" s="15">
        <f t="shared" si="4"/>
        <v>23123548657</v>
      </c>
      <c r="K12" s="15">
        <f t="shared" si="4"/>
        <v>16775055178</v>
      </c>
      <c r="L12" s="15">
        <f t="shared" si="4"/>
        <v>16775055178</v>
      </c>
      <c r="M12" s="15">
        <f t="shared" si="0"/>
        <v>64.32883584758086</v>
      </c>
      <c r="N12" s="15">
        <f t="shared" si="1"/>
        <v>64.32883584758086</v>
      </c>
      <c r="O12" s="15">
        <f>+O13</f>
        <v>2953489668</v>
      </c>
      <c r="P12" s="15">
        <f>+P13</f>
        <v>0</v>
      </c>
    </row>
    <row r="13" spans="1:16" ht="13.5">
      <c r="A13" s="30" t="s">
        <v>44</v>
      </c>
      <c r="B13" s="30" t="s">
        <v>24</v>
      </c>
      <c r="C13" s="15">
        <f>+C14+C15+C16+C17+C18+C19</f>
        <v>26077038325</v>
      </c>
      <c r="D13" s="15">
        <f aca="true" t="shared" si="5" ref="D13:L13">+D14+D15+D16+D17+D18+D19</f>
        <v>26191621140</v>
      </c>
      <c r="E13" s="15">
        <f t="shared" si="5"/>
        <v>15234798746</v>
      </c>
      <c r="F13" s="15">
        <f t="shared" si="5"/>
        <v>15234798746</v>
      </c>
      <c r="G13" s="15">
        <f t="shared" si="5"/>
        <v>-3068072483</v>
      </c>
      <c r="H13" s="15">
        <f t="shared" si="5"/>
        <v>1540256432</v>
      </c>
      <c r="I13" s="15">
        <f t="shared" si="5"/>
        <v>1540256432</v>
      </c>
      <c r="J13" s="15">
        <f t="shared" si="5"/>
        <v>23123548657</v>
      </c>
      <c r="K13" s="15">
        <f t="shared" si="5"/>
        <v>16775055178</v>
      </c>
      <c r="L13" s="15">
        <f t="shared" si="5"/>
        <v>16775055178</v>
      </c>
      <c r="M13" s="15">
        <f t="shared" si="0"/>
        <v>64.32883584758086</v>
      </c>
      <c r="N13" s="15">
        <f t="shared" si="1"/>
        <v>64.32883584758086</v>
      </c>
      <c r="O13" s="15">
        <f>+O14+O15+O16+O17+O18+O19</f>
        <v>2953489668</v>
      </c>
      <c r="P13" s="15">
        <f>+P14+P15+P16+P17+P18+P19</f>
        <v>0</v>
      </c>
    </row>
    <row r="14" spans="1:17" ht="13.5">
      <c r="A14" s="16" t="s">
        <v>45</v>
      </c>
      <c r="B14" s="16" t="s">
        <v>46</v>
      </c>
      <c r="C14" s="18">
        <v>20258798377</v>
      </c>
      <c r="D14" s="68">
        <v>20373381192</v>
      </c>
      <c r="E14" s="68">
        <v>12907593666</v>
      </c>
      <c r="F14" s="68">
        <v>12907593666</v>
      </c>
      <c r="G14" s="68">
        <v>-2372196108</v>
      </c>
      <c r="H14" s="68">
        <v>1429494715</v>
      </c>
      <c r="I14" s="68">
        <v>1429494715</v>
      </c>
      <c r="J14" s="19">
        <f aca="true" t="shared" si="6" ref="J14:K19">+D14+G14</f>
        <v>18001185084</v>
      </c>
      <c r="K14" s="19">
        <f t="shared" si="6"/>
        <v>14337088381</v>
      </c>
      <c r="L14" s="19">
        <f aca="true" t="shared" si="7" ref="L14:L19">+F14+I14</f>
        <v>14337088381</v>
      </c>
      <c r="M14" s="19">
        <f t="shared" si="0"/>
        <v>70.7696878867062</v>
      </c>
      <c r="N14" s="19">
        <f t="shared" si="1"/>
        <v>70.7696878867062</v>
      </c>
      <c r="O14" s="19">
        <f aca="true" t="shared" si="8" ref="O14:O19">+C14-J14</f>
        <v>2257613293</v>
      </c>
      <c r="P14" s="19">
        <f aca="true" t="shared" si="9" ref="P14:P19">+K14-L14</f>
        <v>0</v>
      </c>
      <c r="Q14" s="37"/>
    </row>
    <row r="15" spans="1:17" ht="13.5">
      <c r="A15" s="16" t="s">
        <v>47</v>
      </c>
      <c r="B15" s="16" t="s">
        <v>48</v>
      </c>
      <c r="C15" s="18">
        <v>1276575276</v>
      </c>
      <c r="D15" s="68">
        <v>1276575276</v>
      </c>
      <c r="E15" s="68">
        <v>379365456</v>
      </c>
      <c r="F15" s="68">
        <v>379365456</v>
      </c>
      <c r="G15" s="68">
        <v>-636960684</v>
      </c>
      <c r="H15" s="68">
        <v>40848364</v>
      </c>
      <c r="I15" s="68">
        <v>40848364</v>
      </c>
      <c r="J15" s="19">
        <f t="shared" si="6"/>
        <v>639614592</v>
      </c>
      <c r="K15" s="19">
        <f t="shared" si="6"/>
        <v>420213820</v>
      </c>
      <c r="L15" s="19">
        <f t="shared" si="7"/>
        <v>420213820</v>
      </c>
      <c r="M15" s="19">
        <f t="shared" si="0"/>
        <v>32.91727702236965</v>
      </c>
      <c r="N15" s="19">
        <f t="shared" si="1"/>
        <v>32.91727702236965</v>
      </c>
      <c r="O15" s="19">
        <f t="shared" si="8"/>
        <v>636960684</v>
      </c>
      <c r="P15" s="19">
        <f t="shared" si="9"/>
        <v>0</v>
      </c>
      <c r="Q15" s="37"/>
    </row>
    <row r="16" spans="1:17" ht="13.5">
      <c r="A16" s="16" t="s">
        <v>49</v>
      </c>
      <c r="B16" s="16" t="s">
        <v>50</v>
      </c>
      <c r="C16" s="18">
        <v>631457089</v>
      </c>
      <c r="D16" s="68">
        <v>631457089</v>
      </c>
      <c r="E16" s="68">
        <v>437637404</v>
      </c>
      <c r="F16" s="68">
        <v>437637404</v>
      </c>
      <c r="G16" s="68">
        <v>-2606464</v>
      </c>
      <c r="H16" s="68">
        <v>39543228</v>
      </c>
      <c r="I16" s="68">
        <v>39543228</v>
      </c>
      <c r="J16" s="19">
        <f t="shared" si="6"/>
        <v>628850625</v>
      </c>
      <c r="K16" s="19">
        <f t="shared" si="6"/>
        <v>477180632</v>
      </c>
      <c r="L16" s="19">
        <f t="shared" si="7"/>
        <v>477180632</v>
      </c>
      <c r="M16" s="19">
        <f t="shared" si="0"/>
        <v>75.56818037401113</v>
      </c>
      <c r="N16" s="19">
        <f t="shared" si="1"/>
        <v>75.56818037401113</v>
      </c>
      <c r="O16" s="19">
        <f t="shared" si="8"/>
        <v>2606464</v>
      </c>
      <c r="P16" s="19">
        <f t="shared" si="9"/>
        <v>0</v>
      </c>
      <c r="Q16" s="37"/>
    </row>
    <row r="17" spans="1:17" ht="13.5">
      <c r="A17" s="16" t="s">
        <v>51</v>
      </c>
      <c r="B17" s="16" t="s">
        <v>52</v>
      </c>
      <c r="C17" s="18">
        <v>928392223</v>
      </c>
      <c r="D17" s="68">
        <v>928392223</v>
      </c>
      <c r="E17" s="68">
        <v>793022980</v>
      </c>
      <c r="F17" s="68">
        <v>793022980</v>
      </c>
      <c r="G17" s="68">
        <v>-25308115</v>
      </c>
      <c r="H17" s="68">
        <v>0</v>
      </c>
      <c r="I17" s="68">
        <v>0</v>
      </c>
      <c r="J17" s="19">
        <f t="shared" si="6"/>
        <v>903084108</v>
      </c>
      <c r="K17" s="19">
        <f t="shared" si="6"/>
        <v>793022980</v>
      </c>
      <c r="L17" s="19">
        <f t="shared" si="7"/>
        <v>793022980</v>
      </c>
      <c r="M17" s="19">
        <f t="shared" si="0"/>
        <v>85.41895982685327</v>
      </c>
      <c r="N17" s="19">
        <f t="shared" si="1"/>
        <v>85.41895982685327</v>
      </c>
      <c r="O17" s="19">
        <f t="shared" si="8"/>
        <v>25308115</v>
      </c>
      <c r="P17" s="19">
        <f t="shared" si="9"/>
        <v>0</v>
      </c>
      <c r="Q17" s="37"/>
    </row>
    <row r="18" spans="1:17" ht="13.5">
      <c r="A18" s="16" t="s">
        <v>53</v>
      </c>
      <c r="B18" s="16" t="s">
        <v>54</v>
      </c>
      <c r="C18" s="18">
        <v>2014740084</v>
      </c>
      <c r="D18" s="68">
        <v>2014740084</v>
      </c>
      <c r="E18" s="68">
        <v>58781963</v>
      </c>
      <c r="F18" s="68">
        <v>58781963</v>
      </c>
      <c r="G18" s="68">
        <v>-9563062</v>
      </c>
      <c r="H18" s="68">
        <v>0</v>
      </c>
      <c r="I18" s="68">
        <v>0</v>
      </c>
      <c r="J18" s="19">
        <f t="shared" si="6"/>
        <v>2005177022</v>
      </c>
      <c r="K18" s="19">
        <f t="shared" si="6"/>
        <v>58781963</v>
      </c>
      <c r="L18" s="19">
        <f t="shared" si="7"/>
        <v>58781963</v>
      </c>
      <c r="M18" s="19">
        <f t="shared" si="0"/>
        <v>2.91759534973346</v>
      </c>
      <c r="N18" s="19">
        <f t="shared" si="1"/>
        <v>2.91759534973346</v>
      </c>
      <c r="O18" s="19">
        <f t="shared" si="8"/>
        <v>9563062</v>
      </c>
      <c r="P18" s="19">
        <f t="shared" si="9"/>
        <v>0</v>
      </c>
      <c r="Q18" s="37"/>
    </row>
    <row r="19" spans="1:17" ht="13.5">
      <c r="A19" s="16" t="s">
        <v>55</v>
      </c>
      <c r="B19" s="16" t="s">
        <v>56</v>
      </c>
      <c r="C19" s="18">
        <v>967075276</v>
      </c>
      <c r="D19" s="68">
        <v>967075276</v>
      </c>
      <c r="E19" s="68">
        <v>658397277</v>
      </c>
      <c r="F19" s="68">
        <v>658397277</v>
      </c>
      <c r="G19" s="68">
        <v>-21438050</v>
      </c>
      <c r="H19" s="68">
        <v>30370125</v>
      </c>
      <c r="I19" s="68">
        <v>30370125</v>
      </c>
      <c r="J19" s="19">
        <f t="shared" si="6"/>
        <v>945637226</v>
      </c>
      <c r="K19" s="19">
        <f t="shared" si="6"/>
        <v>688767402</v>
      </c>
      <c r="L19" s="19">
        <f t="shared" si="7"/>
        <v>688767402</v>
      </c>
      <c r="M19" s="19">
        <f t="shared" si="0"/>
        <v>71.22169484560372</v>
      </c>
      <c r="N19" s="19">
        <f t="shared" si="1"/>
        <v>71.22169484560372</v>
      </c>
      <c r="O19" s="19">
        <f t="shared" si="8"/>
        <v>21438050</v>
      </c>
      <c r="P19" s="19">
        <f t="shared" si="9"/>
        <v>0</v>
      </c>
      <c r="Q19" s="37"/>
    </row>
    <row r="20" spans="1:16" ht="13.5">
      <c r="A20" s="30" t="s">
        <v>57</v>
      </c>
      <c r="B20" s="30" t="s">
        <v>25</v>
      </c>
      <c r="C20" s="15">
        <f>+C21+C22+C23+C24+C25+C26+C27</f>
        <v>8958997715</v>
      </c>
      <c r="D20" s="15">
        <f aca="true" t="shared" si="10" ref="D20:L20">+D21+D22+D23+D24+D25+D26+D27</f>
        <v>8958997715</v>
      </c>
      <c r="E20" s="15">
        <f t="shared" si="10"/>
        <v>5820393092</v>
      </c>
      <c r="F20" s="15">
        <f t="shared" si="10"/>
        <v>5820393092</v>
      </c>
      <c r="G20" s="15">
        <f t="shared" si="10"/>
        <v>-586566290</v>
      </c>
      <c r="H20" s="15">
        <f t="shared" si="10"/>
        <v>615671586</v>
      </c>
      <c r="I20" s="15">
        <f t="shared" si="10"/>
        <v>615671586</v>
      </c>
      <c r="J20" s="15">
        <f t="shared" si="10"/>
        <v>8372431425</v>
      </c>
      <c r="K20" s="15">
        <f t="shared" si="10"/>
        <v>6436064678</v>
      </c>
      <c r="L20" s="15">
        <f t="shared" si="10"/>
        <v>6436064678</v>
      </c>
      <c r="M20" s="15">
        <f t="shared" si="0"/>
        <v>71.83911507449245</v>
      </c>
      <c r="N20" s="15">
        <f t="shared" si="1"/>
        <v>71.83911507449245</v>
      </c>
      <c r="O20" s="15">
        <f>+O21+O22+O23+O24+O25+O26+O27</f>
        <v>586566290</v>
      </c>
      <c r="P20" s="15">
        <f>+P21+P22+P23+P24+P25+P26+P27</f>
        <v>0</v>
      </c>
    </row>
    <row r="21" spans="1:17" ht="13.5">
      <c r="A21" s="16" t="s">
        <v>58</v>
      </c>
      <c r="B21" s="16" t="s">
        <v>60</v>
      </c>
      <c r="C21" s="18">
        <v>2673769583</v>
      </c>
      <c r="D21" s="19">
        <v>2673769583</v>
      </c>
      <c r="E21" s="19">
        <v>1741983799</v>
      </c>
      <c r="F21" s="19">
        <v>1741983799</v>
      </c>
      <c r="G21" s="19">
        <v>-209275096</v>
      </c>
      <c r="H21" s="19">
        <v>193372818</v>
      </c>
      <c r="I21" s="19">
        <v>193372818</v>
      </c>
      <c r="J21" s="19">
        <f>+D21+G21</f>
        <v>2464494487</v>
      </c>
      <c r="K21" s="19">
        <f>+E21+H21</f>
        <v>1935356617</v>
      </c>
      <c r="L21" s="19">
        <f aca="true" t="shared" si="11" ref="L21:L27">+F21+I21</f>
        <v>1935356617</v>
      </c>
      <c r="M21" s="19">
        <f t="shared" si="0"/>
        <v>72.38307404292136</v>
      </c>
      <c r="N21" s="19">
        <f t="shared" si="1"/>
        <v>72.38307404292136</v>
      </c>
      <c r="O21" s="19">
        <f aca="true" t="shared" si="12" ref="O21:O27">+C21-J21</f>
        <v>209275096</v>
      </c>
      <c r="P21" s="19">
        <f aca="true" t="shared" si="13" ref="P21:P27">+K21-L21</f>
        <v>0</v>
      </c>
      <c r="Q21" s="37"/>
    </row>
    <row r="22" spans="1:17" ht="13.5">
      <c r="A22" s="16" t="s">
        <v>59</v>
      </c>
      <c r="B22" s="16" t="s">
        <v>61</v>
      </c>
      <c r="C22" s="18">
        <v>1893920166</v>
      </c>
      <c r="D22" s="19">
        <v>1893920166</v>
      </c>
      <c r="E22" s="19">
        <v>1236772851</v>
      </c>
      <c r="F22" s="19">
        <v>1236772851</v>
      </c>
      <c r="G22" s="19">
        <v>-145368830</v>
      </c>
      <c r="H22" s="19">
        <v>136978018</v>
      </c>
      <c r="I22" s="19">
        <v>136978018</v>
      </c>
      <c r="J22" s="19">
        <f aca="true" t="shared" si="14" ref="J22:J27">+D22+G22</f>
        <v>1748551336</v>
      </c>
      <c r="K22" s="19">
        <f aca="true" t="shared" si="15" ref="K22:K27">+E22+H22</f>
        <v>1373750869</v>
      </c>
      <c r="L22" s="19">
        <f t="shared" si="11"/>
        <v>1373750869</v>
      </c>
      <c r="M22" s="19">
        <f t="shared" si="0"/>
        <v>72.53478228184197</v>
      </c>
      <c r="N22" s="19">
        <f t="shared" si="1"/>
        <v>72.53478228184197</v>
      </c>
      <c r="O22" s="19">
        <f t="shared" si="12"/>
        <v>145368830</v>
      </c>
      <c r="P22" s="19">
        <f t="shared" si="13"/>
        <v>0</v>
      </c>
      <c r="Q22" s="37"/>
    </row>
    <row r="23" spans="1:17" ht="13.5">
      <c r="A23" s="16" t="s">
        <v>62</v>
      </c>
      <c r="B23" s="16" t="s">
        <v>67</v>
      </c>
      <c r="C23" s="18">
        <v>2182635078</v>
      </c>
      <c r="D23" s="19">
        <v>2182635078</v>
      </c>
      <c r="E23" s="19">
        <v>1320270842</v>
      </c>
      <c r="F23" s="19">
        <v>1320270842</v>
      </c>
      <c r="G23" s="19">
        <v>-196383015</v>
      </c>
      <c r="H23" s="19">
        <v>136234950</v>
      </c>
      <c r="I23" s="19">
        <v>136234950</v>
      </c>
      <c r="J23" s="19">
        <f t="shared" si="14"/>
        <v>1986252063</v>
      </c>
      <c r="K23" s="19">
        <f t="shared" si="15"/>
        <v>1456505792</v>
      </c>
      <c r="L23" s="19">
        <f t="shared" si="11"/>
        <v>1456505792</v>
      </c>
      <c r="M23" s="19">
        <f t="shared" si="0"/>
        <v>66.73153046429688</v>
      </c>
      <c r="N23" s="19">
        <f t="shared" si="1"/>
        <v>66.73153046429688</v>
      </c>
      <c r="O23" s="19">
        <f t="shared" si="12"/>
        <v>196383015</v>
      </c>
      <c r="P23" s="19">
        <f t="shared" si="13"/>
        <v>0</v>
      </c>
      <c r="Q23" s="37"/>
    </row>
    <row r="24" spans="1:17" ht="13.5">
      <c r="A24" s="16" t="s">
        <v>63</v>
      </c>
      <c r="B24" s="16" t="s">
        <v>68</v>
      </c>
      <c r="C24" s="18">
        <v>929939540</v>
      </c>
      <c r="D24" s="19">
        <v>929939540</v>
      </c>
      <c r="E24" s="19">
        <v>644469300</v>
      </c>
      <c r="F24" s="19">
        <v>644469300</v>
      </c>
      <c r="G24" s="19">
        <v>-9763291</v>
      </c>
      <c r="H24" s="19">
        <v>62808900</v>
      </c>
      <c r="I24" s="19">
        <v>62808900</v>
      </c>
      <c r="J24" s="19">
        <f t="shared" si="14"/>
        <v>920176249</v>
      </c>
      <c r="K24" s="19">
        <f t="shared" si="15"/>
        <v>707278200</v>
      </c>
      <c r="L24" s="19">
        <f t="shared" si="11"/>
        <v>707278200</v>
      </c>
      <c r="M24" s="19">
        <f t="shared" si="0"/>
        <v>76.05636383629843</v>
      </c>
      <c r="N24" s="19">
        <f t="shared" si="1"/>
        <v>76.05636383629843</v>
      </c>
      <c r="O24" s="19">
        <f t="shared" si="12"/>
        <v>9763291</v>
      </c>
      <c r="P24" s="19">
        <f t="shared" si="13"/>
        <v>0</v>
      </c>
      <c r="Q24" s="37"/>
    </row>
    <row r="25" spans="1:17" ht="13.5">
      <c r="A25" s="16" t="s">
        <v>64</v>
      </c>
      <c r="B25" s="16" t="s">
        <v>69</v>
      </c>
      <c r="C25" s="18">
        <v>116308931</v>
      </c>
      <c r="D25" s="19">
        <v>116308931</v>
      </c>
      <c r="E25" s="19">
        <v>71249400</v>
      </c>
      <c r="F25" s="19">
        <v>71249400</v>
      </c>
      <c r="G25" s="19">
        <v>-13632265</v>
      </c>
      <c r="H25" s="19">
        <v>7759300</v>
      </c>
      <c r="I25" s="19">
        <v>7759300</v>
      </c>
      <c r="J25" s="19">
        <f t="shared" si="14"/>
        <v>102676666</v>
      </c>
      <c r="K25" s="19">
        <f t="shared" si="15"/>
        <v>79008700</v>
      </c>
      <c r="L25" s="19">
        <f t="shared" si="11"/>
        <v>79008700</v>
      </c>
      <c r="M25" s="19">
        <f t="shared" si="0"/>
        <v>67.93003711812982</v>
      </c>
      <c r="N25" s="19">
        <f t="shared" si="1"/>
        <v>67.93003711812982</v>
      </c>
      <c r="O25" s="19">
        <f t="shared" si="12"/>
        <v>13632265</v>
      </c>
      <c r="P25" s="19">
        <f t="shared" si="13"/>
        <v>0</v>
      </c>
      <c r="Q25" s="37"/>
    </row>
    <row r="26" spans="1:17" ht="13.5">
      <c r="A26" s="16" t="s">
        <v>65</v>
      </c>
      <c r="B26" s="16" t="s">
        <v>70</v>
      </c>
      <c r="C26" s="18">
        <v>697454653</v>
      </c>
      <c r="D26" s="19">
        <v>697454653</v>
      </c>
      <c r="E26" s="19">
        <v>483374200</v>
      </c>
      <c r="F26" s="19">
        <v>483374200</v>
      </c>
      <c r="G26" s="19">
        <v>-7300228</v>
      </c>
      <c r="H26" s="19">
        <v>47109000</v>
      </c>
      <c r="I26" s="19">
        <v>47109000</v>
      </c>
      <c r="J26" s="19">
        <f t="shared" si="14"/>
        <v>690154425</v>
      </c>
      <c r="K26" s="19">
        <f t="shared" si="15"/>
        <v>530483200</v>
      </c>
      <c r="L26" s="19">
        <f t="shared" si="11"/>
        <v>530483200</v>
      </c>
      <c r="M26" s="19">
        <f t="shared" si="0"/>
        <v>76.0598839965012</v>
      </c>
      <c r="N26" s="19">
        <f t="shared" si="1"/>
        <v>76.0598839965012</v>
      </c>
      <c r="O26" s="19">
        <f t="shared" si="12"/>
        <v>7300228</v>
      </c>
      <c r="P26" s="19">
        <f t="shared" si="13"/>
        <v>0</v>
      </c>
      <c r="Q26" s="37"/>
    </row>
    <row r="27" spans="1:17" ht="13.5">
      <c r="A27" s="16" t="s">
        <v>66</v>
      </c>
      <c r="B27" s="16" t="s">
        <v>71</v>
      </c>
      <c r="C27" s="18">
        <v>464969764</v>
      </c>
      <c r="D27" s="19">
        <v>464969764</v>
      </c>
      <c r="E27" s="19">
        <v>322272700</v>
      </c>
      <c r="F27" s="19">
        <v>322272700</v>
      </c>
      <c r="G27" s="19">
        <v>-4843565</v>
      </c>
      <c r="H27" s="19">
        <v>31408600</v>
      </c>
      <c r="I27" s="19">
        <v>31408600</v>
      </c>
      <c r="J27" s="19">
        <f t="shared" si="14"/>
        <v>460126199</v>
      </c>
      <c r="K27" s="19">
        <f t="shared" si="15"/>
        <v>353681300</v>
      </c>
      <c r="L27" s="19">
        <f t="shared" si="11"/>
        <v>353681300</v>
      </c>
      <c r="M27" s="19">
        <f t="shared" si="0"/>
        <v>76.06544067669742</v>
      </c>
      <c r="N27" s="19">
        <f t="shared" si="1"/>
        <v>76.06544067669742</v>
      </c>
      <c r="O27" s="19">
        <f t="shared" si="12"/>
        <v>4843565</v>
      </c>
      <c r="P27" s="19">
        <f t="shared" si="13"/>
        <v>0</v>
      </c>
      <c r="Q27" s="37"/>
    </row>
    <row r="28" spans="1:16" ht="13.5">
      <c r="A28" s="30" t="s">
        <v>80</v>
      </c>
      <c r="B28" s="30" t="s">
        <v>26</v>
      </c>
      <c r="C28" s="15">
        <f>+C29+C33+C34+C35</f>
        <v>3496445808</v>
      </c>
      <c r="D28" s="15">
        <f aca="true" t="shared" si="16" ref="D28:L28">+D29+D33+D34+D35</f>
        <v>3381862993</v>
      </c>
      <c r="E28" s="15">
        <f t="shared" si="16"/>
        <v>1943110510</v>
      </c>
      <c r="F28" s="15">
        <f t="shared" si="16"/>
        <v>1943110510</v>
      </c>
      <c r="G28" s="15">
        <f t="shared" si="16"/>
        <v>-549353176</v>
      </c>
      <c r="H28" s="15">
        <f t="shared" si="16"/>
        <v>135053070</v>
      </c>
      <c r="I28" s="15">
        <f t="shared" si="16"/>
        <v>135053070</v>
      </c>
      <c r="J28" s="15">
        <f t="shared" si="16"/>
        <v>2832509817</v>
      </c>
      <c r="K28" s="15">
        <f t="shared" si="16"/>
        <v>2078163580</v>
      </c>
      <c r="L28" s="15">
        <f t="shared" si="16"/>
        <v>2078163580</v>
      </c>
      <c r="M28" s="15">
        <f t="shared" si="0"/>
        <v>59.43645902490704</v>
      </c>
      <c r="N28" s="15">
        <f t="shared" si="1"/>
        <v>59.43645902490704</v>
      </c>
      <c r="O28" s="15">
        <f>+O29+O33+O34+O35</f>
        <v>663935991</v>
      </c>
      <c r="P28" s="15">
        <f>+P29+P33+P34+P35</f>
        <v>0</v>
      </c>
    </row>
    <row r="29" spans="1:16" ht="13.5">
      <c r="A29" s="30" t="s">
        <v>81</v>
      </c>
      <c r="B29" s="30" t="s">
        <v>82</v>
      </c>
      <c r="C29" s="15">
        <f>+C30+C31+C32</f>
        <v>1628498415</v>
      </c>
      <c r="D29" s="15">
        <f aca="true" t="shared" si="17" ref="D29:L29">+D30+D31+D32</f>
        <v>1531562477</v>
      </c>
      <c r="E29" s="15">
        <f t="shared" si="17"/>
        <v>1064488279</v>
      </c>
      <c r="F29" s="15">
        <f t="shared" si="17"/>
        <v>1064488279</v>
      </c>
      <c r="G29" s="15">
        <f t="shared" si="17"/>
        <v>-9844004</v>
      </c>
      <c r="H29" s="15">
        <f t="shared" si="17"/>
        <v>48399748</v>
      </c>
      <c r="I29" s="15">
        <f t="shared" si="17"/>
        <v>48399748</v>
      </c>
      <c r="J29" s="15">
        <f t="shared" si="17"/>
        <v>1521718473</v>
      </c>
      <c r="K29" s="15">
        <f t="shared" si="17"/>
        <v>1112888027</v>
      </c>
      <c r="L29" s="15">
        <f t="shared" si="17"/>
        <v>1112888027</v>
      </c>
      <c r="M29" s="15">
        <f t="shared" si="0"/>
        <v>68.33829353159058</v>
      </c>
      <c r="N29" s="15">
        <f t="shared" si="1"/>
        <v>68.33829353159058</v>
      </c>
      <c r="O29" s="15">
        <f>+O30+O31+O32</f>
        <v>106779942</v>
      </c>
      <c r="P29" s="15">
        <f>+P30+P31+P32</f>
        <v>0</v>
      </c>
    </row>
    <row r="30" spans="1:17" ht="13.5">
      <c r="A30" s="16" t="s">
        <v>83</v>
      </c>
      <c r="B30" s="16" t="s">
        <v>84</v>
      </c>
      <c r="C30" s="18">
        <v>1177705074</v>
      </c>
      <c r="D30" s="19">
        <v>1177705074</v>
      </c>
      <c r="E30" s="19">
        <v>759031888</v>
      </c>
      <c r="F30" s="19">
        <v>759031888</v>
      </c>
      <c r="G30" s="19">
        <v>-102612873</v>
      </c>
      <c r="H30" s="19">
        <v>44620629</v>
      </c>
      <c r="I30" s="19">
        <v>44620629</v>
      </c>
      <c r="J30" s="19">
        <f aca="true" t="shared" si="18" ref="J30:J35">+D30+G30</f>
        <v>1075092201</v>
      </c>
      <c r="K30" s="19">
        <f aca="true" t="shared" si="19" ref="K30:K35">+E30+H30</f>
        <v>803652517</v>
      </c>
      <c r="L30" s="19">
        <f aca="true" t="shared" si="20" ref="L30:L35">+F30+I30</f>
        <v>803652517</v>
      </c>
      <c r="M30" s="19">
        <f t="shared" si="0"/>
        <v>68.23886002889039</v>
      </c>
      <c r="N30" s="19">
        <f t="shared" si="1"/>
        <v>68.23886002889039</v>
      </c>
      <c r="O30" s="19">
        <f aca="true" t="shared" si="21" ref="O30:O35">+C30-J30</f>
        <v>102612873</v>
      </c>
      <c r="P30" s="19">
        <f aca="true" t="shared" si="22" ref="P30:P35">+K30-L30</f>
        <v>0</v>
      </c>
      <c r="Q30" s="37"/>
    </row>
    <row r="31" spans="1:17" ht="13.5">
      <c r="A31" s="16" t="s">
        <v>85</v>
      </c>
      <c r="B31" s="16" t="s">
        <v>86</v>
      </c>
      <c r="C31" s="18">
        <v>337607870</v>
      </c>
      <c r="D31" s="19">
        <v>240671932</v>
      </c>
      <c r="E31" s="19">
        <v>226679876</v>
      </c>
      <c r="F31" s="19">
        <v>226679876</v>
      </c>
      <c r="G31" s="19">
        <v>96930833</v>
      </c>
      <c r="H31" s="19">
        <v>0</v>
      </c>
      <c r="I31" s="19">
        <v>0</v>
      </c>
      <c r="J31" s="19">
        <f t="shared" si="18"/>
        <v>337602765</v>
      </c>
      <c r="K31" s="19">
        <f t="shared" si="19"/>
        <v>226679876</v>
      </c>
      <c r="L31" s="19">
        <f t="shared" si="20"/>
        <v>226679876</v>
      </c>
      <c r="M31" s="19">
        <f t="shared" si="0"/>
        <v>67.14294782286917</v>
      </c>
      <c r="N31" s="19">
        <f t="shared" si="1"/>
        <v>67.14294782286917</v>
      </c>
      <c r="O31" s="19">
        <f t="shared" si="21"/>
        <v>5105</v>
      </c>
      <c r="P31" s="19">
        <f t="shared" si="22"/>
        <v>0</v>
      </c>
      <c r="Q31" s="37"/>
    </row>
    <row r="32" spans="1:17" ht="13.5">
      <c r="A32" s="16" t="s">
        <v>87</v>
      </c>
      <c r="B32" s="16" t="s">
        <v>88</v>
      </c>
      <c r="C32" s="18">
        <v>113185471</v>
      </c>
      <c r="D32" s="19">
        <v>113185471</v>
      </c>
      <c r="E32" s="19">
        <v>78776515</v>
      </c>
      <c r="F32" s="19">
        <v>78776515</v>
      </c>
      <c r="G32" s="19">
        <v>-4161964</v>
      </c>
      <c r="H32" s="19">
        <v>3779119</v>
      </c>
      <c r="I32" s="19">
        <v>3779119</v>
      </c>
      <c r="J32" s="19">
        <f t="shared" si="18"/>
        <v>109023507</v>
      </c>
      <c r="K32" s="19">
        <f t="shared" si="19"/>
        <v>82555634</v>
      </c>
      <c r="L32" s="19">
        <f t="shared" si="20"/>
        <v>82555634</v>
      </c>
      <c r="M32" s="19">
        <f t="shared" si="0"/>
        <v>72.93836679797887</v>
      </c>
      <c r="N32" s="19">
        <f t="shared" si="1"/>
        <v>72.93836679797887</v>
      </c>
      <c r="O32" s="19">
        <f t="shared" si="21"/>
        <v>4161964</v>
      </c>
      <c r="P32" s="19">
        <f t="shared" si="22"/>
        <v>0</v>
      </c>
      <c r="Q32" s="37"/>
    </row>
    <row r="33" spans="1:17" ht="13.5">
      <c r="A33" s="60" t="s">
        <v>89</v>
      </c>
      <c r="B33" s="60" t="s">
        <v>92</v>
      </c>
      <c r="C33" s="61">
        <v>147601820</v>
      </c>
      <c r="D33" s="64">
        <v>147601820</v>
      </c>
      <c r="E33" s="64">
        <v>50261798</v>
      </c>
      <c r="F33" s="64">
        <v>50261798</v>
      </c>
      <c r="G33" s="64">
        <v>-47078224</v>
      </c>
      <c r="H33" s="64">
        <v>0</v>
      </c>
      <c r="I33" s="64">
        <v>0</v>
      </c>
      <c r="J33" s="64">
        <f t="shared" si="18"/>
        <v>100523596</v>
      </c>
      <c r="K33" s="64">
        <f t="shared" si="19"/>
        <v>50261798</v>
      </c>
      <c r="L33" s="64">
        <f t="shared" si="20"/>
        <v>50261798</v>
      </c>
      <c r="M33" s="65">
        <f t="shared" si="0"/>
        <v>34.052288786140984</v>
      </c>
      <c r="N33" s="65">
        <f t="shared" si="1"/>
        <v>34.052288786140984</v>
      </c>
      <c r="O33" s="65">
        <f t="shared" si="21"/>
        <v>47078224</v>
      </c>
      <c r="P33" s="65">
        <f t="shared" si="22"/>
        <v>0</v>
      </c>
      <c r="Q33" s="37"/>
    </row>
    <row r="34" spans="1:17" ht="13.5">
      <c r="A34" s="60" t="s">
        <v>90</v>
      </c>
      <c r="B34" s="60" t="s">
        <v>93</v>
      </c>
      <c r="C34" s="61">
        <v>448816261</v>
      </c>
      <c r="D34" s="64">
        <v>431169384</v>
      </c>
      <c r="E34" s="64">
        <v>335483889</v>
      </c>
      <c r="F34" s="64">
        <v>335483889</v>
      </c>
      <c r="G34" s="64">
        <v>17646877</v>
      </c>
      <c r="H34" s="64">
        <v>37524781</v>
      </c>
      <c r="I34" s="64">
        <v>37524781</v>
      </c>
      <c r="J34" s="64">
        <f t="shared" si="18"/>
        <v>448816261</v>
      </c>
      <c r="K34" s="64">
        <f t="shared" si="19"/>
        <v>373008670</v>
      </c>
      <c r="L34" s="64">
        <f t="shared" si="20"/>
        <v>373008670</v>
      </c>
      <c r="M34" s="65">
        <f t="shared" si="0"/>
        <v>83.10943751656984</v>
      </c>
      <c r="N34" s="65">
        <f t="shared" si="1"/>
        <v>83.10943751656984</v>
      </c>
      <c r="O34" s="65">
        <f t="shared" si="21"/>
        <v>0</v>
      </c>
      <c r="P34" s="65">
        <f t="shared" si="22"/>
        <v>0</v>
      </c>
      <c r="Q34" s="37"/>
    </row>
    <row r="35" spans="1:17" s="13" customFormat="1" ht="13.5">
      <c r="A35" s="60" t="s">
        <v>91</v>
      </c>
      <c r="B35" s="60" t="s">
        <v>94</v>
      </c>
      <c r="C35" s="61">
        <v>1271529312</v>
      </c>
      <c r="D35" s="64">
        <v>1271529312</v>
      </c>
      <c r="E35" s="64">
        <v>492876544</v>
      </c>
      <c r="F35" s="64">
        <v>492876544</v>
      </c>
      <c r="G35" s="64">
        <v>-510077825</v>
      </c>
      <c r="H35" s="64">
        <v>49128541</v>
      </c>
      <c r="I35" s="64">
        <v>49128541</v>
      </c>
      <c r="J35" s="64">
        <f t="shared" si="18"/>
        <v>761451487</v>
      </c>
      <c r="K35" s="64">
        <f t="shared" si="19"/>
        <v>542005085</v>
      </c>
      <c r="L35" s="64">
        <f t="shared" si="20"/>
        <v>542005085</v>
      </c>
      <c r="M35" s="65">
        <f t="shared" si="0"/>
        <v>42.62623597307995</v>
      </c>
      <c r="N35" s="65">
        <f t="shared" si="1"/>
        <v>42.62623597307995</v>
      </c>
      <c r="O35" s="65">
        <f t="shared" si="21"/>
        <v>510077825</v>
      </c>
      <c r="P35" s="65">
        <f t="shared" si="22"/>
        <v>0</v>
      </c>
      <c r="Q35" s="37"/>
    </row>
    <row r="36" spans="1:16" ht="13.5">
      <c r="A36" s="27" t="s">
        <v>95</v>
      </c>
      <c r="B36" s="27" t="s">
        <v>27</v>
      </c>
      <c r="C36" s="29">
        <f>+C37+C43</f>
        <v>143960643152</v>
      </c>
      <c r="D36" s="29">
        <f>+D37+D43</f>
        <v>133617542645.83003</v>
      </c>
      <c r="E36" s="29">
        <f aca="true" t="shared" si="23" ref="E36:L36">+E37+E43</f>
        <v>95807172495.29999</v>
      </c>
      <c r="F36" s="29">
        <f t="shared" si="23"/>
        <v>56385019492.00001</v>
      </c>
      <c r="G36" s="29">
        <f t="shared" si="23"/>
        <v>1354027466.79</v>
      </c>
      <c r="H36" s="29">
        <f t="shared" si="23"/>
        <v>1788507089.8700001</v>
      </c>
      <c r="I36" s="29">
        <f t="shared" si="23"/>
        <v>3979395928.1200004</v>
      </c>
      <c r="J36" s="29">
        <f t="shared" si="23"/>
        <v>134971570112.62003</v>
      </c>
      <c r="K36" s="29">
        <f t="shared" si="23"/>
        <v>97595679585.16998</v>
      </c>
      <c r="L36" s="29">
        <f t="shared" si="23"/>
        <v>60364415420.12</v>
      </c>
      <c r="M36" s="29">
        <f t="shared" si="0"/>
        <v>67.79330617613604</v>
      </c>
      <c r="N36" s="29">
        <f t="shared" si="1"/>
        <v>41.9311932056212</v>
      </c>
      <c r="O36" s="29">
        <f>+O37+O43</f>
        <v>8989073039.379993</v>
      </c>
      <c r="P36" s="29">
        <f>+P37+P43</f>
        <v>37231264165.05</v>
      </c>
    </row>
    <row r="37" spans="1:16" ht="13.5">
      <c r="A37" s="27" t="s">
        <v>235</v>
      </c>
      <c r="B37" s="27" t="s">
        <v>236</v>
      </c>
      <c r="C37" s="29">
        <f aca="true" t="shared" si="24" ref="C37:D41">+C38</f>
        <v>11000000</v>
      </c>
      <c r="D37" s="29">
        <f t="shared" si="24"/>
        <v>0</v>
      </c>
      <c r="E37" s="29">
        <f aca="true" t="shared" si="25" ref="E37:L41">+E38</f>
        <v>0</v>
      </c>
      <c r="F37" s="29">
        <f t="shared" si="25"/>
        <v>0</v>
      </c>
      <c r="G37" s="29">
        <f t="shared" si="25"/>
        <v>0</v>
      </c>
      <c r="H37" s="29">
        <f t="shared" si="25"/>
        <v>0</v>
      </c>
      <c r="I37" s="29">
        <f t="shared" si="25"/>
        <v>0</v>
      </c>
      <c r="J37" s="29">
        <f t="shared" si="25"/>
        <v>0</v>
      </c>
      <c r="K37" s="29">
        <f t="shared" si="25"/>
        <v>0</v>
      </c>
      <c r="L37" s="29">
        <f t="shared" si="25"/>
        <v>0</v>
      </c>
      <c r="M37" s="29">
        <f aca="true" t="shared" si="26" ref="M37:M42">K37/C37*100</f>
        <v>0</v>
      </c>
      <c r="N37" s="29">
        <f aca="true" t="shared" si="27" ref="N37:N42">+L37/C37*100</f>
        <v>0</v>
      </c>
      <c r="O37" s="29">
        <f aca="true" t="shared" si="28" ref="O37:P41">+O38</f>
        <v>11000000</v>
      </c>
      <c r="P37" s="29">
        <f t="shared" si="28"/>
        <v>0</v>
      </c>
    </row>
    <row r="38" spans="1:16" ht="13.5">
      <c r="A38" s="27" t="s">
        <v>237</v>
      </c>
      <c r="B38" s="27" t="s">
        <v>238</v>
      </c>
      <c r="C38" s="29">
        <f t="shared" si="24"/>
        <v>11000000</v>
      </c>
      <c r="D38" s="29">
        <f t="shared" si="24"/>
        <v>0</v>
      </c>
      <c r="E38" s="29">
        <f t="shared" si="25"/>
        <v>0</v>
      </c>
      <c r="F38" s="29">
        <f t="shared" si="25"/>
        <v>0</v>
      </c>
      <c r="G38" s="29">
        <f t="shared" si="25"/>
        <v>0</v>
      </c>
      <c r="H38" s="29">
        <f t="shared" si="25"/>
        <v>0</v>
      </c>
      <c r="I38" s="29">
        <f t="shared" si="25"/>
        <v>0</v>
      </c>
      <c r="J38" s="29">
        <f t="shared" si="25"/>
        <v>0</v>
      </c>
      <c r="K38" s="29">
        <f t="shared" si="25"/>
        <v>0</v>
      </c>
      <c r="L38" s="29">
        <f t="shared" si="25"/>
        <v>0</v>
      </c>
      <c r="M38" s="29">
        <f t="shared" si="26"/>
        <v>0</v>
      </c>
      <c r="N38" s="29">
        <f t="shared" si="27"/>
        <v>0</v>
      </c>
      <c r="O38" s="29">
        <f t="shared" si="28"/>
        <v>11000000</v>
      </c>
      <c r="P38" s="29">
        <f t="shared" si="28"/>
        <v>0</v>
      </c>
    </row>
    <row r="39" spans="1:16" ht="13.5">
      <c r="A39" s="27" t="s">
        <v>239</v>
      </c>
      <c r="B39" s="27" t="s">
        <v>240</v>
      </c>
      <c r="C39" s="29">
        <f t="shared" si="24"/>
        <v>11000000</v>
      </c>
      <c r="D39" s="29">
        <f t="shared" si="24"/>
        <v>0</v>
      </c>
      <c r="E39" s="29">
        <f t="shared" si="25"/>
        <v>0</v>
      </c>
      <c r="F39" s="29">
        <f t="shared" si="25"/>
        <v>0</v>
      </c>
      <c r="G39" s="29">
        <f t="shared" si="25"/>
        <v>0</v>
      </c>
      <c r="H39" s="29">
        <f t="shared" si="25"/>
        <v>0</v>
      </c>
      <c r="I39" s="29">
        <f t="shared" si="25"/>
        <v>0</v>
      </c>
      <c r="J39" s="29">
        <f t="shared" si="25"/>
        <v>0</v>
      </c>
      <c r="K39" s="29">
        <f t="shared" si="25"/>
        <v>0</v>
      </c>
      <c r="L39" s="29">
        <f t="shared" si="25"/>
        <v>0</v>
      </c>
      <c r="M39" s="29">
        <f t="shared" si="26"/>
        <v>0</v>
      </c>
      <c r="N39" s="29">
        <f t="shared" si="27"/>
        <v>0</v>
      </c>
      <c r="O39" s="29">
        <f t="shared" si="28"/>
        <v>11000000</v>
      </c>
      <c r="P39" s="29">
        <f t="shared" si="28"/>
        <v>0</v>
      </c>
    </row>
    <row r="40" spans="1:16" ht="13.5">
      <c r="A40" s="27" t="s">
        <v>241</v>
      </c>
      <c r="B40" s="27" t="s">
        <v>242</v>
      </c>
      <c r="C40" s="29">
        <f t="shared" si="24"/>
        <v>11000000</v>
      </c>
      <c r="D40" s="29">
        <f t="shared" si="24"/>
        <v>0</v>
      </c>
      <c r="E40" s="29">
        <f t="shared" si="25"/>
        <v>0</v>
      </c>
      <c r="F40" s="29">
        <f t="shared" si="25"/>
        <v>0</v>
      </c>
      <c r="G40" s="29">
        <f t="shared" si="25"/>
        <v>0</v>
      </c>
      <c r="H40" s="29">
        <f t="shared" si="25"/>
        <v>0</v>
      </c>
      <c r="I40" s="29">
        <f t="shared" si="25"/>
        <v>0</v>
      </c>
      <c r="J40" s="29">
        <f t="shared" si="25"/>
        <v>0</v>
      </c>
      <c r="K40" s="29">
        <f t="shared" si="25"/>
        <v>0</v>
      </c>
      <c r="L40" s="29">
        <f t="shared" si="25"/>
        <v>0</v>
      </c>
      <c r="M40" s="29">
        <f t="shared" si="26"/>
        <v>0</v>
      </c>
      <c r="N40" s="29">
        <f t="shared" si="27"/>
        <v>0</v>
      </c>
      <c r="O40" s="29">
        <f t="shared" si="28"/>
        <v>11000000</v>
      </c>
      <c r="P40" s="29">
        <f t="shared" si="28"/>
        <v>0</v>
      </c>
    </row>
    <row r="41" spans="1:16" ht="13.5">
      <c r="A41" s="27" t="s">
        <v>243</v>
      </c>
      <c r="B41" s="27" t="s">
        <v>244</v>
      </c>
      <c r="C41" s="29">
        <f t="shared" si="24"/>
        <v>11000000</v>
      </c>
      <c r="D41" s="29">
        <f t="shared" si="24"/>
        <v>0</v>
      </c>
      <c r="E41" s="29">
        <f t="shared" si="25"/>
        <v>0</v>
      </c>
      <c r="F41" s="29">
        <f t="shared" si="25"/>
        <v>0</v>
      </c>
      <c r="G41" s="29">
        <f t="shared" si="25"/>
        <v>0</v>
      </c>
      <c r="H41" s="29">
        <f t="shared" si="25"/>
        <v>0</v>
      </c>
      <c r="I41" s="29">
        <f t="shared" si="25"/>
        <v>0</v>
      </c>
      <c r="J41" s="29">
        <f t="shared" si="25"/>
        <v>0</v>
      </c>
      <c r="K41" s="29">
        <f t="shared" si="25"/>
        <v>0</v>
      </c>
      <c r="L41" s="29">
        <f t="shared" si="25"/>
        <v>0</v>
      </c>
      <c r="M41" s="29">
        <f t="shared" si="26"/>
        <v>0</v>
      </c>
      <c r="N41" s="29">
        <f t="shared" si="27"/>
        <v>0</v>
      </c>
      <c r="O41" s="29">
        <f t="shared" si="28"/>
        <v>11000000</v>
      </c>
      <c r="P41" s="29">
        <f t="shared" si="28"/>
        <v>0</v>
      </c>
    </row>
    <row r="42" spans="1:16" ht="13.5">
      <c r="A42" s="16" t="s">
        <v>245</v>
      </c>
      <c r="B42" s="16" t="s">
        <v>246</v>
      </c>
      <c r="C42" s="18">
        <v>11000000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f>+F42+I42</f>
        <v>0</v>
      </c>
      <c r="M42" s="19">
        <f t="shared" si="26"/>
        <v>0</v>
      </c>
      <c r="N42" s="19">
        <f t="shared" si="27"/>
        <v>0</v>
      </c>
      <c r="O42" s="19">
        <f>+C42-J42</f>
        <v>11000000</v>
      </c>
      <c r="P42" s="19">
        <f>+K42-L42</f>
        <v>0</v>
      </c>
    </row>
    <row r="43" spans="1:16" s="13" customFormat="1" ht="13.5">
      <c r="A43" s="32" t="s">
        <v>96</v>
      </c>
      <c r="B43" s="32" t="s">
        <v>28</v>
      </c>
      <c r="C43" s="34">
        <f>+C44+C59</f>
        <v>143949643152</v>
      </c>
      <c r="D43" s="34">
        <f>+D44+D59</f>
        <v>133617542645.83003</v>
      </c>
      <c r="E43" s="34">
        <f>+E44+E59</f>
        <v>95807172495.29999</v>
      </c>
      <c r="F43" s="34">
        <f>+F44+F59</f>
        <v>56385019492.00001</v>
      </c>
      <c r="G43" s="34">
        <f>+G44+G59</f>
        <v>1354027466.79</v>
      </c>
      <c r="H43" s="34">
        <f>+H44+H59</f>
        <v>1788507089.8700001</v>
      </c>
      <c r="I43" s="34">
        <f>+I44+I59</f>
        <v>3979395928.1200004</v>
      </c>
      <c r="J43" s="34">
        <f>+J44+J59</f>
        <v>134971570112.62003</v>
      </c>
      <c r="K43" s="34">
        <f>+K44+K59</f>
        <v>97595679585.16998</v>
      </c>
      <c r="L43" s="34">
        <f>+L44+L59</f>
        <v>60364415420.12</v>
      </c>
      <c r="M43" s="34">
        <f t="shared" si="0"/>
        <v>67.79848664307995</v>
      </c>
      <c r="N43" s="34">
        <f t="shared" si="1"/>
        <v>41.93439740338899</v>
      </c>
      <c r="O43" s="34">
        <f>+O44+O59</f>
        <v>8978073039.379993</v>
      </c>
      <c r="P43" s="34">
        <f>+P44+P59</f>
        <v>37231264165.05</v>
      </c>
    </row>
    <row r="44" spans="1:16" ht="13.5">
      <c r="A44" s="30" t="s">
        <v>97</v>
      </c>
      <c r="B44" s="30" t="s">
        <v>98</v>
      </c>
      <c r="C44" s="15">
        <f>+C45+C48+C51</f>
        <v>6527581313.52</v>
      </c>
      <c r="D44" s="15">
        <f>+D45+D48+D51</f>
        <v>5459425759.52</v>
      </c>
      <c r="E44" s="15">
        <f>+E45+E48+E51</f>
        <v>4494423860.2</v>
      </c>
      <c r="F44" s="15">
        <f>+F45+F48+F51</f>
        <v>4193124369.12</v>
      </c>
      <c r="G44" s="15">
        <f aca="true" t="shared" si="29" ref="G44:L44">+G45+G48+G51</f>
        <v>743000000</v>
      </c>
      <c r="H44" s="15">
        <f t="shared" si="29"/>
        <v>17072400</v>
      </c>
      <c r="I44" s="15">
        <f t="shared" si="29"/>
        <v>0</v>
      </c>
      <c r="J44" s="15">
        <f t="shared" si="29"/>
        <v>6202425759.52</v>
      </c>
      <c r="K44" s="15">
        <f t="shared" si="29"/>
        <v>4511496260.2</v>
      </c>
      <c r="L44" s="15">
        <f t="shared" si="29"/>
        <v>4193124369.12</v>
      </c>
      <c r="M44" s="15">
        <f t="shared" si="0"/>
        <v>69.11436324593517</v>
      </c>
      <c r="N44" s="15">
        <f t="shared" si="1"/>
        <v>64.237030037989</v>
      </c>
      <c r="O44" s="15">
        <f>+O45+O48+O51</f>
        <v>325155554</v>
      </c>
      <c r="P44" s="15">
        <f>+P45+P48+P51</f>
        <v>318371891.0800001</v>
      </c>
    </row>
    <row r="45" spans="1:16" ht="13.5">
      <c r="A45" s="30" t="s">
        <v>99</v>
      </c>
      <c r="B45" s="30" t="s">
        <v>39</v>
      </c>
      <c r="C45" s="15">
        <f aca="true" t="shared" si="30" ref="C45:L46">+C46</f>
        <v>10000000</v>
      </c>
      <c r="D45" s="15">
        <f t="shared" si="30"/>
        <v>0</v>
      </c>
      <c r="E45" s="15">
        <f t="shared" si="30"/>
        <v>0</v>
      </c>
      <c r="F45" s="15">
        <f t="shared" si="30"/>
        <v>0</v>
      </c>
      <c r="G45" s="15">
        <f t="shared" si="30"/>
        <v>0</v>
      </c>
      <c r="H45" s="15">
        <f t="shared" si="30"/>
        <v>0</v>
      </c>
      <c r="I45" s="15">
        <f t="shared" si="30"/>
        <v>0</v>
      </c>
      <c r="J45" s="15">
        <f t="shared" si="30"/>
        <v>0</v>
      </c>
      <c r="K45" s="15">
        <f t="shared" si="30"/>
        <v>0</v>
      </c>
      <c r="L45" s="15">
        <f t="shared" si="30"/>
        <v>0</v>
      </c>
      <c r="M45" s="15">
        <f t="shared" si="0"/>
        <v>0</v>
      </c>
      <c r="N45" s="15">
        <f t="shared" si="1"/>
        <v>0</v>
      </c>
      <c r="O45" s="15">
        <f>+O46</f>
        <v>10000000</v>
      </c>
      <c r="P45" s="15">
        <f>+P46</f>
        <v>0</v>
      </c>
    </row>
    <row r="46" spans="1:16" ht="13.5">
      <c r="A46" s="30" t="s">
        <v>100</v>
      </c>
      <c r="B46" s="30" t="s">
        <v>101</v>
      </c>
      <c r="C46" s="15">
        <f t="shared" si="30"/>
        <v>10000000</v>
      </c>
      <c r="D46" s="15">
        <f t="shared" si="30"/>
        <v>0</v>
      </c>
      <c r="E46" s="15">
        <f t="shared" si="30"/>
        <v>0</v>
      </c>
      <c r="F46" s="15">
        <f t="shared" si="30"/>
        <v>0</v>
      </c>
      <c r="G46" s="15">
        <f t="shared" si="30"/>
        <v>0</v>
      </c>
      <c r="H46" s="15">
        <f t="shared" si="30"/>
        <v>0</v>
      </c>
      <c r="I46" s="15">
        <f t="shared" si="30"/>
        <v>0</v>
      </c>
      <c r="J46" s="15">
        <f t="shared" si="30"/>
        <v>0</v>
      </c>
      <c r="K46" s="15">
        <f t="shared" si="30"/>
        <v>0</v>
      </c>
      <c r="L46" s="15">
        <f t="shared" si="30"/>
        <v>0</v>
      </c>
      <c r="M46" s="15">
        <f t="shared" si="0"/>
        <v>0</v>
      </c>
      <c r="N46" s="15">
        <f t="shared" si="1"/>
        <v>0</v>
      </c>
      <c r="O46" s="15">
        <f>+O47</f>
        <v>10000000</v>
      </c>
      <c r="P46" s="15">
        <f>+P47</f>
        <v>0</v>
      </c>
    </row>
    <row r="47" spans="1:16" ht="13.5">
      <c r="A47" s="16" t="s">
        <v>102</v>
      </c>
      <c r="B47" s="16" t="s">
        <v>101</v>
      </c>
      <c r="C47" s="18">
        <v>10000000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f>+D47+G47</f>
        <v>0</v>
      </c>
      <c r="K47" s="19">
        <f>+E47+H47</f>
        <v>0</v>
      </c>
      <c r="L47" s="19">
        <f>+F47+I47</f>
        <v>0</v>
      </c>
      <c r="M47" s="19">
        <f t="shared" si="0"/>
        <v>0</v>
      </c>
      <c r="N47" s="19">
        <f t="shared" si="1"/>
        <v>0</v>
      </c>
      <c r="O47" s="19">
        <f>+C47-J47</f>
        <v>10000000</v>
      </c>
      <c r="P47" s="19">
        <f>+K47-L47</f>
        <v>0</v>
      </c>
    </row>
    <row r="48" spans="1:16" ht="13.5">
      <c r="A48" s="30" t="s">
        <v>103</v>
      </c>
      <c r="B48" s="30" t="s">
        <v>29</v>
      </c>
      <c r="C48" s="15">
        <f aca="true" t="shared" si="31" ref="C48:L49">+C49</f>
        <v>274908000</v>
      </c>
      <c r="D48" s="15">
        <f t="shared" si="31"/>
        <v>274908000</v>
      </c>
      <c r="E48" s="15">
        <f t="shared" si="31"/>
        <v>274906100.68</v>
      </c>
      <c r="F48" s="15">
        <f t="shared" si="31"/>
        <v>0</v>
      </c>
      <c r="G48" s="15">
        <f t="shared" si="31"/>
        <v>0</v>
      </c>
      <c r="H48" s="15">
        <f t="shared" si="31"/>
        <v>0</v>
      </c>
      <c r="I48" s="15">
        <f t="shared" si="31"/>
        <v>0</v>
      </c>
      <c r="J48" s="15">
        <f t="shared" si="31"/>
        <v>274908000</v>
      </c>
      <c r="K48" s="15">
        <f t="shared" si="31"/>
        <v>274906100.68</v>
      </c>
      <c r="L48" s="15">
        <f t="shared" si="31"/>
        <v>0</v>
      </c>
      <c r="M48" s="15">
        <f t="shared" si="0"/>
        <v>99.99930910704671</v>
      </c>
      <c r="N48" s="15">
        <f t="shared" si="1"/>
        <v>0</v>
      </c>
      <c r="O48" s="15">
        <f>+O49</f>
        <v>0</v>
      </c>
      <c r="P48" s="15">
        <f>+P49</f>
        <v>274906100.68</v>
      </c>
    </row>
    <row r="49" spans="1:16" ht="13.5">
      <c r="A49" s="30" t="s">
        <v>104</v>
      </c>
      <c r="B49" s="30" t="s">
        <v>105</v>
      </c>
      <c r="C49" s="15">
        <f t="shared" si="31"/>
        <v>274908000</v>
      </c>
      <c r="D49" s="15">
        <f t="shared" si="31"/>
        <v>274908000</v>
      </c>
      <c r="E49" s="15">
        <f t="shared" si="31"/>
        <v>274906100.68</v>
      </c>
      <c r="F49" s="15">
        <f t="shared" si="31"/>
        <v>0</v>
      </c>
      <c r="G49" s="15">
        <f t="shared" si="31"/>
        <v>0</v>
      </c>
      <c r="H49" s="15">
        <f t="shared" si="31"/>
        <v>0</v>
      </c>
      <c r="I49" s="15">
        <f t="shared" si="31"/>
        <v>0</v>
      </c>
      <c r="J49" s="15">
        <f t="shared" si="31"/>
        <v>274908000</v>
      </c>
      <c r="K49" s="15">
        <f t="shared" si="31"/>
        <v>274906100.68</v>
      </c>
      <c r="L49" s="15">
        <f t="shared" si="31"/>
        <v>0</v>
      </c>
      <c r="M49" s="15">
        <f t="shared" si="0"/>
        <v>99.99930910704671</v>
      </c>
      <c r="N49" s="15">
        <f t="shared" si="1"/>
        <v>0</v>
      </c>
      <c r="O49" s="15">
        <f>+O50</f>
        <v>0</v>
      </c>
      <c r="P49" s="15">
        <f>+P50</f>
        <v>274906100.68</v>
      </c>
    </row>
    <row r="50" spans="1:16" ht="13.5">
      <c r="A50" s="16" t="s">
        <v>106</v>
      </c>
      <c r="B50" s="16" t="s">
        <v>107</v>
      </c>
      <c r="C50" s="7">
        <v>274908000</v>
      </c>
      <c r="D50" s="7">
        <v>274908000</v>
      </c>
      <c r="E50" s="7">
        <v>274906100.68</v>
      </c>
      <c r="F50" s="7">
        <v>0</v>
      </c>
      <c r="G50" s="7">
        <v>0</v>
      </c>
      <c r="H50" s="7">
        <v>0</v>
      </c>
      <c r="I50" s="7">
        <v>0</v>
      </c>
      <c r="J50" s="19">
        <f>+D50+G50</f>
        <v>274908000</v>
      </c>
      <c r="K50" s="19">
        <f>+E50+H50</f>
        <v>274906100.68</v>
      </c>
      <c r="L50" s="19">
        <f>+F50+I50</f>
        <v>0</v>
      </c>
      <c r="M50" s="19">
        <f t="shared" si="0"/>
        <v>99.99930910704671</v>
      </c>
      <c r="N50" s="19">
        <f t="shared" si="1"/>
        <v>0</v>
      </c>
      <c r="O50" s="19">
        <f>+C50-J50</f>
        <v>0</v>
      </c>
      <c r="P50" s="19">
        <f>+K50-L50</f>
        <v>274906100.68</v>
      </c>
    </row>
    <row r="51" spans="1:16" ht="13.5">
      <c r="A51" s="30" t="s">
        <v>108</v>
      </c>
      <c r="B51" s="30" t="s">
        <v>30</v>
      </c>
      <c r="C51" s="15">
        <f>+C52+C55+C57</f>
        <v>6242673313.52</v>
      </c>
      <c r="D51" s="15">
        <f aca="true" t="shared" si="32" ref="D51:L51">+D52+D55+D57</f>
        <v>5184517759.52</v>
      </c>
      <c r="E51" s="15">
        <f t="shared" si="32"/>
        <v>4219517759.52</v>
      </c>
      <c r="F51" s="15">
        <f t="shared" si="32"/>
        <v>4193124369.12</v>
      </c>
      <c r="G51" s="15">
        <f t="shared" si="32"/>
        <v>743000000</v>
      </c>
      <c r="H51" s="15">
        <f t="shared" si="32"/>
        <v>17072400</v>
      </c>
      <c r="I51" s="15">
        <f t="shared" si="32"/>
        <v>0</v>
      </c>
      <c r="J51" s="15">
        <f t="shared" si="32"/>
        <v>5927517759.52</v>
      </c>
      <c r="K51" s="15">
        <f t="shared" si="32"/>
        <v>4236590159.52</v>
      </c>
      <c r="L51" s="15">
        <f t="shared" si="32"/>
        <v>4193124369.12</v>
      </c>
      <c r="M51" s="15">
        <f t="shared" si="0"/>
        <v>67.8649986432039</v>
      </c>
      <c r="N51" s="15">
        <f t="shared" si="1"/>
        <v>67.1687297818194</v>
      </c>
      <c r="O51" s="15">
        <f>+O52+O55+O57</f>
        <v>315155554</v>
      </c>
      <c r="P51" s="15">
        <f>+P52+P55+P57</f>
        <v>43465790.400000095</v>
      </c>
    </row>
    <row r="52" spans="1:16" ht="13.5">
      <c r="A52" s="30" t="s">
        <v>285</v>
      </c>
      <c r="B52" s="30" t="s">
        <v>286</v>
      </c>
      <c r="C52" s="15">
        <f>+C54</f>
        <v>3000000</v>
      </c>
      <c r="D52" s="15">
        <f>+D54</f>
        <v>0</v>
      </c>
      <c r="E52" s="15">
        <f>+E54</f>
        <v>0</v>
      </c>
      <c r="F52" s="15">
        <f>+F54</f>
        <v>0</v>
      </c>
      <c r="G52" s="15">
        <f>+G54</f>
        <v>3000000</v>
      </c>
      <c r="H52" s="15">
        <f>+H54</f>
        <v>2499000</v>
      </c>
      <c r="I52" s="15">
        <f>+I54</f>
        <v>0</v>
      </c>
      <c r="J52" s="15">
        <f>+J54</f>
        <v>3000000</v>
      </c>
      <c r="K52" s="15">
        <f>+K54</f>
        <v>2499000</v>
      </c>
      <c r="L52" s="15">
        <f>+L54</f>
        <v>0</v>
      </c>
      <c r="M52" s="15">
        <v>0</v>
      </c>
      <c r="N52" s="15">
        <v>0</v>
      </c>
      <c r="O52" s="15">
        <f>+O54</f>
        <v>0</v>
      </c>
      <c r="P52" s="15">
        <f>+P54</f>
        <v>2499000</v>
      </c>
    </row>
    <row r="53" spans="1:16" s="13" customFormat="1" ht="13.5">
      <c r="A53" s="16" t="s">
        <v>287</v>
      </c>
      <c r="B53" s="16" t="s">
        <v>288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f>+D53+G53</f>
        <v>0</v>
      </c>
      <c r="K53" s="19">
        <f>+E53+H53</f>
        <v>0</v>
      </c>
      <c r="L53" s="19">
        <f>+F53+I53</f>
        <v>0</v>
      </c>
      <c r="M53" s="19">
        <v>0</v>
      </c>
      <c r="N53" s="19">
        <v>0</v>
      </c>
      <c r="O53" s="19">
        <f>+C53-J53</f>
        <v>0</v>
      </c>
      <c r="P53" s="19">
        <f>+K53-L53</f>
        <v>0</v>
      </c>
    </row>
    <row r="54" spans="1:16" s="13" customFormat="1" ht="13.5">
      <c r="A54" s="16" t="s">
        <v>289</v>
      </c>
      <c r="B54" s="16" t="s">
        <v>290</v>
      </c>
      <c r="C54" s="18">
        <v>3000000</v>
      </c>
      <c r="D54" s="18">
        <v>0</v>
      </c>
      <c r="E54" s="18">
        <v>0</v>
      </c>
      <c r="F54" s="18">
        <v>0</v>
      </c>
      <c r="G54" s="18">
        <v>3000000</v>
      </c>
      <c r="H54" s="18">
        <v>2499000</v>
      </c>
      <c r="I54" s="18">
        <v>0</v>
      </c>
      <c r="J54" s="19">
        <f>+D54+G54</f>
        <v>3000000</v>
      </c>
      <c r="K54" s="19">
        <f>+E54+H54</f>
        <v>2499000</v>
      </c>
      <c r="L54" s="19">
        <f>+F54+I54</f>
        <v>0</v>
      </c>
      <c r="M54" s="19">
        <v>0</v>
      </c>
      <c r="N54" s="19">
        <v>0</v>
      </c>
      <c r="O54" s="19">
        <f>+C54-J54</f>
        <v>0</v>
      </c>
      <c r="P54" s="19">
        <f>+K54-L54</f>
        <v>2499000</v>
      </c>
    </row>
    <row r="55" spans="1:16" ht="13.5">
      <c r="A55" s="30" t="s">
        <v>109</v>
      </c>
      <c r="B55" s="30" t="s">
        <v>110</v>
      </c>
      <c r="C55" s="15">
        <f aca="true" t="shared" si="33" ref="C55:L55">+C56</f>
        <v>0</v>
      </c>
      <c r="D55" s="15">
        <f t="shared" si="33"/>
        <v>0</v>
      </c>
      <c r="E55" s="15">
        <f t="shared" si="33"/>
        <v>0</v>
      </c>
      <c r="F55" s="15">
        <f t="shared" si="33"/>
        <v>0</v>
      </c>
      <c r="G55" s="15">
        <f t="shared" si="33"/>
        <v>0</v>
      </c>
      <c r="H55" s="15">
        <f t="shared" si="33"/>
        <v>0</v>
      </c>
      <c r="I55" s="15">
        <f t="shared" si="33"/>
        <v>0</v>
      </c>
      <c r="J55" s="15">
        <f t="shared" si="33"/>
        <v>0</v>
      </c>
      <c r="K55" s="15">
        <f t="shared" si="33"/>
        <v>0</v>
      </c>
      <c r="L55" s="15">
        <f t="shared" si="33"/>
        <v>0</v>
      </c>
      <c r="M55" s="15">
        <v>0</v>
      </c>
      <c r="N55" s="15">
        <v>0</v>
      </c>
      <c r="O55" s="15">
        <f>+O56</f>
        <v>0</v>
      </c>
      <c r="P55" s="15">
        <f>+P56</f>
        <v>0</v>
      </c>
    </row>
    <row r="56" spans="1:16" s="13" customFormat="1" ht="13.5">
      <c r="A56" s="16" t="s">
        <v>111</v>
      </c>
      <c r="B56" s="16" t="s">
        <v>112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9">
        <f>+D56+G56</f>
        <v>0</v>
      </c>
      <c r="K56" s="19">
        <f>+E56+H56</f>
        <v>0</v>
      </c>
      <c r="L56" s="19">
        <f>+F56+I56</f>
        <v>0</v>
      </c>
      <c r="M56" s="19">
        <v>0</v>
      </c>
      <c r="N56" s="19">
        <v>0</v>
      </c>
      <c r="O56" s="19">
        <f>+C56-J56</f>
        <v>0</v>
      </c>
      <c r="P56" s="19">
        <f>+K56-L56</f>
        <v>0</v>
      </c>
    </row>
    <row r="57" spans="1:16" ht="13.5">
      <c r="A57" s="30" t="s">
        <v>113</v>
      </c>
      <c r="B57" s="30" t="s">
        <v>114</v>
      </c>
      <c r="C57" s="15">
        <f aca="true" t="shared" si="34" ref="C57:L57">+C58</f>
        <v>6239673313.52</v>
      </c>
      <c r="D57" s="15">
        <f t="shared" si="34"/>
        <v>5184517759.52</v>
      </c>
      <c r="E57" s="15">
        <f t="shared" si="34"/>
        <v>4219517759.52</v>
      </c>
      <c r="F57" s="15">
        <f t="shared" si="34"/>
        <v>4193124369.12</v>
      </c>
      <c r="G57" s="15">
        <f t="shared" si="34"/>
        <v>740000000</v>
      </c>
      <c r="H57" s="15">
        <f t="shared" si="34"/>
        <v>14573400</v>
      </c>
      <c r="I57" s="15">
        <f t="shared" si="34"/>
        <v>0</v>
      </c>
      <c r="J57" s="15">
        <f t="shared" si="34"/>
        <v>5924517759.52</v>
      </c>
      <c r="K57" s="15">
        <f t="shared" si="34"/>
        <v>4234091159.52</v>
      </c>
      <c r="L57" s="15">
        <f t="shared" si="34"/>
        <v>4193124369.12</v>
      </c>
      <c r="M57" s="15">
        <f t="shared" si="0"/>
        <v>67.85757758095532</v>
      </c>
      <c r="N57" s="15">
        <f t="shared" si="1"/>
        <v>67.20102413109387</v>
      </c>
      <c r="O57" s="15">
        <f>+O58</f>
        <v>315155554</v>
      </c>
      <c r="P57" s="15">
        <f>+P58</f>
        <v>40966790.400000095</v>
      </c>
    </row>
    <row r="58" spans="1:16" ht="13.5">
      <c r="A58" s="16" t="s">
        <v>115</v>
      </c>
      <c r="B58" s="16" t="s">
        <v>116</v>
      </c>
      <c r="C58" s="18">
        <v>6239673313.52</v>
      </c>
      <c r="D58" s="19">
        <v>5184517759.52</v>
      </c>
      <c r="E58" s="19">
        <v>4219517759.52</v>
      </c>
      <c r="F58" s="19">
        <v>4193124369.12</v>
      </c>
      <c r="G58" s="19">
        <v>740000000</v>
      </c>
      <c r="H58" s="19">
        <v>14573400</v>
      </c>
      <c r="I58" s="19">
        <v>0</v>
      </c>
      <c r="J58" s="19">
        <f>+D58+G58</f>
        <v>5924517759.52</v>
      </c>
      <c r="K58" s="19">
        <f>+E58+H58</f>
        <v>4234091159.52</v>
      </c>
      <c r="L58" s="19">
        <f>+F58+I58</f>
        <v>4193124369.12</v>
      </c>
      <c r="M58" s="19">
        <f t="shared" si="0"/>
        <v>67.85757758095532</v>
      </c>
      <c r="N58" s="19">
        <f t="shared" si="1"/>
        <v>67.20102413109387</v>
      </c>
      <c r="O58" s="19">
        <f>+C58-J58</f>
        <v>315155554</v>
      </c>
      <c r="P58" s="19">
        <f>+K58-L58</f>
        <v>40966790.400000095</v>
      </c>
    </row>
    <row r="59" spans="1:16" ht="13.5">
      <c r="A59" s="30" t="s">
        <v>117</v>
      </c>
      <c r="B59" s="30" t="s">
        <v>118</v>
      </c>
      <c r="C59" s="15">
        <f aca="true" t="shared" si="35" ref="C59:L59">+C60+C73+C83+C104</f>
        <v>137422061838.48001</v>
      </c>
      <c r="D59" s="15">
        <f>+D60+D73+D83+D104</f>
        <v>128158116886.31003</v>
      </c>
      <c r="E59" s="15">
        <f t="shared" si="35"/>
        <v>91312748635.09999</v>
      </c>
      <c r="F59" s="15">
        <f t="shared" si="35"/>
        <v>52191895122.880005</v>
      </c>
      <c r="G59" s="15">
        <f t="shared" si="35"/>
        <v>611027466.79</v>
      </c>
      <c r="H59" s="15">
        <f t="shared" si="35"/>
        <v>1771434689.8700001</v>
      </c>
      <c r="I59" s="15">
        <f t="shared" si="35"/>
        <v>3979395928.1200004</v>
      </c>
      <c r="J59" s="15">
        <f t="shared" si="35"/>
        <v>128769144353.10002</v>
      </c>
      <c r="K59" s="15">
        <f t="shared" si="35"/>
        <v>93084183324.96999</v>
      </c>
      <c r="L59" s="15">
        <f t="shared" si="35"/>
        <v>56171291051</v>
      </c>
      <c r="M59" s="15">
        <f t="shared" si="0"/>
        <v>67.73598218485263</v>
      </c>
      <c r="N59" s="15">
        <f t="shared" si="1"/>
        <v>40.87501693652459</v>
      </c>
      <c r="O59" s="15">
        <f>+O60+O73+O83+O104</f>
        <v>8652917485.379993</v>
      </c>
      <c r="P59" s="15">
        <f>+P60+P73+P83+P104</f>
        <v>36912892273.97</v>
      </c>
    </row>
    <row r="60" spans="1:16" ht="54.75">
      <c r="A60" s="14" t="s">
        <v>119</v>
      </c>
      <c r="B60" s="63" t="s">
        <v>31</v>
      </c>
      <c r="C60" s="15">
        <f>+C61+C64+C66+C68+C70</f>
        <v>5207738498.04</v>
      </c>
      <c r="D60" s="15">
        <f>+D61+D64+D66+D68+D70</f>
        <v>4787837355.7</v>
      </c>
      <c r="E60" s="15">
        <f>+E61+E64+E66+E68+E70</f>
        <v>3889467810.71</v>
      </c>
      <c r="F60" s="15">
        <f>+F61+F64+F66+F68+F70</f>
        <v>1845499055.8600001</v>
      </c>
      <c r="G60" s="15">
        <f aca="true" t="shared" si="36" ref="G60:L60">+G61+G64+G66+G68+G70</f>
        <v>59523500</v>
      </c>
      <c r="H60" s="15">
        <f t="shared" si="36"/>
        <v>38547939</v>
      </c>
      <c r="I60" s="15">
        <f t="shared" si="36"/>
        <v>79043936</v>
      </c>
      <c r="J60" s="15">
        <f t="shared" si="36"/>
        <v>4847360855.7</v>
      </c>
      <c r="K60" s="15">
        <f t="shared" si="36"/>
        <v>3928015749.71</v>
      </c>
      <c r="L60" s="15">
        <f t="shared" si="36"/>
        <v>1924542991.8600001</v>
      </c>
      <c r="M60" s="15">
        <f t="shared" si="0"/>
        <v>75.42651673443972</v>
      </c>
      <c r="N60" s="15">
        <f t="shared" si="1"/>
        <v>36.95544606520329</v>
      </c>
      <c r="O60" s="15">
        <f>+O61+O64+O66+O68+O70</f>
        <v>360377642.34000003</v>
      </c>
      <c r="P60" s="15">
        <f>+P61+P64+P66+P68+P70</f>
        <v>2003472757.85</v>
      </c>
    </row>
    <row r="61" spans="1:16" ht="13.5">
      <c r="A61" s="30" t="s">
        <v>120</v>
      </c>
      <c r="B61" s="30" t="s">
        <v>121</v>
      </c>
      <c r="C61" s="15">
        <f>+C62+C63</f>
        <v>302025885.4</v>
      </c>
      <c r="D61" s="15">
        <f>+D62+D63</f>
        <v>295352885.4</v>
      </c>
      <c r="E61" s="15">
        <f>+E62+E63</f>
        <v>41014364</v>
      </c>
      <c r="F61" s="15">
        <f>+F62+F63</f>
        <v>41014364</v>
      </c>
      <c r="G61" s="15">
        <f aca="true" t="shared" si="37" ref="G61:L61">+G62+G63</f>
        <v>523500</v>
      </c>
      <c r="H61" s="15">
        <f t="shared" si="37"/>
        <v>8135036</v>
      </c>
      <c r="I61" s="15">
        <f t="shared" si="37"/>
        <v>2517860</v>
      </c>
      <c r="J61" s="15">
        <f t="shared" si="37"/>
        <v>295876385.4</v>
      </c>
      <c r="K61" s="15">
        <f t="shared" si="37"/>
        <v>49149400</v>
      </c>
      <c r="L61" s="15">
        <f t="shared" si="37"/>
        <v>43532224</v>
      </c>
      <c r="M61" s="15">
        <f t="shared" si="0"/>
        <v>16.273240929302148</v>
      </c>
      <c r="N61" s="15">
        <f t="shared" si="1"/>
        <v>14.41340828861287</v>
      </c>
      <c r="O61" s="15">
        <f>+O62+O63</f>
        <v>6149500</v>
      </c>
      <c r="P61" s="15">
        <f>+P62+P63</f>
        <v>5617176</v>
      </c>
    </row>
    <row r="62" spans="1:16" ht="13.5">
      <c r="A62" s="16" t="s">
        <v>122</v>
      </c>
      <c r="B62" s="16" t="s">
        <v>123</v>
      </c>
      <c r="C62" s="18">
        <v>293225885.4</v>
      </c>
      <c r="D62" s="19">
        <v>293225885.4</v>
      </c>
      <c r="E62" s="19">
        <v>38887364</v>
      </c>
      <c r="F62" s="19">
        <v>38887364</v>
      </c>
      <c r="G62" s="19">
        <v>0</v>
      </c>
      <c r="H62" s="19">
        <v>7611536</v>
      </c>
      <c r="I62" s="19">
        <v>1994360</v>
      </c>
      <c r="J62" s="19">
        <f aca="true" t="shared" si="38" ref="J62:L63">+D62+G62</f>
        <v>293225885.4</v>
      </c>
      <c r="K62" s="19">
        <f t="shared" si="38"/>
        <v>46498900</v>
      </c>
      <c r="L62" s="19">
        <f t="shared" si="38"/>
        <v>40881724</v>
      </c>
      <c r="M62" s="19">
        <f t="shared" si="0"/>
        <v>15.857706401523583</v>
      </c>
      <c r="N62" s="19">
        <f t="shared" si="1"/>
        <v>13.942058336436352</v>
      </c>
      <c r="O62" s="19">
        <f>+C62-J62</f>
        <v>0</v>
      </c>
      <c r="P62" s="19">
        <f>+K62-L62</f>
        <v>5617176</v>
      </c>
    </row>
    <row r="63" spans="1:16" ht="13.5">
      <c r="A63" s="16" t="s">
        <v>124</v>
      </c>
      <c r="B63" s="16" t="s">
        <v>125</v>
      </c>
      <c r="C63" s="18">
        <v>8800000</v>
      </c>
      <c r="D63" s="19">
        <v>2127000</v>
      </c>
      <c r="E63" s="19">
        <v>2127000</v>
      </c>
      <c r="F63" s="19">
        <v>2127000</v>
      </c>
      <c r="G63" s="19">
        <v>523500</v>
      </c>
      <c r="H63" s="19">
        <v>523500</v>
      </c>
      <c r="I63" s="19">
        <v>523500</v>
      </c>
      <c r="J63" s="19">
        <f t="shared" si="38"/>
        <v>2650500</v>
      </c>
      <c r="K63" s="19">
        <f t="shared" si="38"/>
        <v>2650500</v>
      </c>
      <c r="L63" s="19">
        <f t="shared" si="38"/>
        <v>2650500</v>
      </c>
      <c r="M63" s="19">
        <f t="shared" si="0"/>
        <v>30.119318181818183</v>
      </c>
      <c r="N63" s="19">
        <f t="shared" si="1"/>
        <v>30.119318181818183</v>
      </c>
      <c r="O63" s="19">
        <f>+C63-J63</f>
        <v>6149500</v>
      </c>
      <c r="P63" s="19">
        <f>+K63-L63</f>
        <v>0</v>
      </c>
    </row>
    <row r="64" spans="1:16" ht="13.5">
      <c r="A64" s="30" t="s">
        <v>126</v>
      </c>
      <c r="B64" s="30" t="s">
        <v>127</v>
      </c>
      <c r="C64" s="15">
        <f aca="true" t="shared" si="39" ref="C64:L64">+C65</f>
        <v>296440449</v>
      </c>
      <c r="D64" s="15">
        <f t="shared" si="39"/>
        <v>296440449</v>
      </c>
      <c r="E64" s="15">
        <f t="shared" si="39"/>
        <v>279862372</v>
      </c>
      <c r="F64" s="15">
        <f t="shared" si="39"/>
        <v>22502372</v>
      </c>
      <c r="G64" s="15">
        <f t="shared" si="39"/>
        <v>0</v>
      </c>
      <c r="H64" s="15">
        <f t="shared" si="39"/>
        <v>1425983</v>
      </c>
      <c r="I64" s="15">
        <f t="shared" si="39"/>
        <v>14820456</v>
      </c>
      <c r="J64" s="15">
        <f t="shared" si="39"/>
        <v>296440449</v>
      </c>
      <c r="K64" s="15">
        <f t="shared" si="39"/>
        <v>281288355</v>
      </c>
      <c r="L64" s="15">
        <f t="shared" si="39"/>
        <v>37322828</v>
      </c>
      <c r="M64" s="15">
        <f t="shared" si="0"/>
        <v>94.88865502291827</v>
      </c>
      <c r="N64" s="15">
        <f t="shared" si="1"/>
        <v>12.590329061335352</v>
      </c>
      <c r="O64" s="15">
        <f>+O65</f>
        <v>0</v>
      </c>
      <c r="P64" s="15">
        <f>+P65</f>
        <v>243965527</v>
      </c>
    </row>
    <row r="65" spans="1:16" ht="13.5">
      <c r="A65" s="16" t="s">
        <v>128</v>
      </c>
      <c r="B65" s="16" t="s">
        <v>127</v>
      </c>
      <c r="C65" s="19">
        <v>296440449</v>
      </c>
      <c r="D65" s="19">
        <v>296440449</v>
      </c>
      <c r="E65" s="19">
        <v>279862372</v>
      </c>
      <c r="F65" s="19">
        <v>22502372</v>
      </c>
      <c r="G65" s="19">
        <v>0</v>
      </c>
      <c r="H65" s="19">
        <v>1425983</v>
      </c>
      <c r="I65" s="19">
        <v>14820456</v>
      </c>
      <c r="J65" s="19">
        <f>+D65+G65</f>
        <v>296440449</v>
      </c>
      <c r="K65" s="19">
        <f>+E65+H65</f>
        <v>281288355</v>
      </c>
      <c r="L65" s="19">
        <f>+F65+I65</f>
        <v>37322828</v>
      </c>
      <c r="M65" s="19">
        <f t="shared" si="0"/>
        <v>94.88865502291827</v>
      </c>
      <c r="N65" s="19">
        <f t="shared" si="1"/>
        <v>12.590329061335352</v>
      </c>
      <c r="O65" s="19">
        <f>+C65-J65</f>
        <v>0</v>
      </c>
      <c r="P65" s="19">
        <f>+K65-L65</f>
        <v>243965527</v>
      </c>
    </row>
    <row r="66" spans="1:16" ht="13.5">
      <c r="A66" s="30" t="s">
        <v>129</v>
      </c>
      <c r="B66" s="30" t="s">
        <v>130</v>
      </c>
      <c r="C66" s="15">
        <f aca="true" t="shared" si="40" ref="C66:L66">+C67</f>
        <v>431248799.79</v>
      </c>
      <c r="D66" s="15">
        <f t="shared" si="40"/>
        <v>207458199.79</v>
      </c>
      <c r="E66" s="15">
        <f t="shared" si="40"/>
        <v>206742998.86</v>
      </c>
      <c r="F66" s="15">
        <f t="shared" si="40"/>
        <v>111513173.86</v>
      </c>
      <c r="G66" s="15">
        <f t="shared" si="40"/>
        <v>0</v>
      </c>
      <c r="H66" s="15">
        <f t="shared" si="40"/>
        <v>0</v>
      </c>
      <c r="I66" s="15">
        <f t="shared" si="40"/>
        <v>32718700</v>
      </c>
      <c r="J66" s="15">
        <f t="shared" si="40"/>
        <v>207458199.79</v>
      </c>
      <c r="K66" s="15">
        <f t="shared" si="40"/>
        <v>206742998.86</v>
      </c>
      <c r="L66" s="15">
        <f t="shared" si="40"/>
        <v>144231873.86</v>
      </c>
      <c r="M66" s="15">
        <f t="shared" si="0"/>
        <v>47.94053895585916</v>
      </c>
      <c r="N66" s="15">
        <f t="shared" si="1"/>
        <v>33.445165280514374</v>
      </c>
      <c r="O66" s="15">
        <f>+O67</f>
        <v>223790600.00000003</v>
      </c>
      <c r="P66" s="15">
        <f>+P67</f>
        <v>62511125</v>
      </c>
    </row>
    <row r="67" spans="1:16" ht="13.5">
      <c r="A67" s="16" t="s">
        <v>131</v>
      </c>
      <c r="B67" s="16" t="s">
        <v>130</v>
      </c>
      <c r="C67" s="18">
        <v>431248799.79</v>
      </c>
      <c r="D67" s="19">
        <v>207458199.79</v>
      </c>
      <c r="E67" s="19">
        <v>206742998.86</v>
      </c>
      <c r="F67" s="19">
        <v>111513173.86</v>
      </c>
      <c r="G67" s="19">
        <v>0</v>
      </c>
      <c r="H67" s="19">
        <v>0</v>
      </c>
      <c r="I67" s="19">
        <v>32718700</v>
      </c>
      <c r="J67" s="19">
        <f>+D67+G67</f>
        <v>207458199.79</v>
      </c>
      <c r="K67" s="19">
        <f>+E67+H67</f>
        <v>206742998.86</v>
      </c>
      <c r="L67" s="19">
        <f>+F67+I67</f>
        <v>144231873.86</v>
      </c>
      <c r="M67" s="19">
        <f t="shared" si="0"/>
        <v>47.94053895585916</v>
      </c>
      <c r="N67" s="19">
        <f t="shared" si="1"/>
        <v>33.445165280514374</v>
      </c>
      <c r="O67" s="19">
        <f>+C67-J67</f>
        <v>223790600.00000003</v>
      </c>
      <c r="P67" s="19">
        <f>+K67-L67</f>
        <v>62511125</v>
      </c>
    </row>
    <row r="68" spans="1:16" ht="13.5">
      <c r="A68" s="30" t="s">
        <v>132</v>
      </c>
      <c r="B68" s="30" t="s">
        <v>133</v>
      </c>
      <c r="C68" s="15">
        <f aca="true" t="shared" si="41" ref="C68:L68">+C69</f>
        <v>3862123515.85</v>
      </c>
      <c r="D68" s="15">
        <f t="shared" si="41"/>
        <v>3752215193.85</v>
      </c>
      <c r="E68" s="15">
        <f t="shared" si="41"/>
        <v>3160051818.85</v>
      </c>
      <c r="F68" s="15">
        <f t="shared" si="41"/>
        <v>1468672889</v>
      </c>
      <c r="G68" s="15">
        <f t="shared" si="41"/>
        <v>0</v>
      </c>
      <c r="H68" s="15">
        <f t="shared" si="41"/>
        <v>0</v>
      </c>
      <c r="I68" s="15">
        <f t="shared" si="41"/>
        <v>0</v>
      </c>
      <c r="J68" s="15">
        <f t="shared" si="41"/>
        <v>3752215193.85</v>
      </c>
      <c r="K68" s="15">
        <f t="shared" si="41"/>
        <v>3160051818.85</v>
      </c>
      <c r="L68" s="15">
        <f t="shared" si="41"/>
        <v>1468672889</v>
      </c>
      <c r="M68" s="15">
        <f t="shared" si="0"/>
        <v>81.82161460868028</v>
      </c>
      <c r="N68" s="15">
        <f t="shared" si="1"/>
        <v>38.027600178311886</v>
      </c>
      <c r="O68" s="15">
        <f>+O69</f>
        <v>109908322</v>
      </c>
      <c r="P68" s="15">
        <f>+P69</f>
        <v>1691378929.85</v>
      </c>
    </row>
    <row r="69" spans="1:16" ht="13.5">
      <c r="A69" s="16" t="s">
        <v>134</v>
      </c>
      <c r="B69" s="16" t="s">
        <v>133</v>
      </c>
      <c r="C69" s="18">
        <v>3862123515.85</v>
      </c>
      <c r="D69" s="19">
        <v>3752215193.85</v>
      </c>
      <c r="E69" s="19">
        <v>3160051818.85</v>
      </c>
      <c r="F69" s="19">
        <v>1468672889</v>
      </c>
      <c r="G69" s="19">
        <v>0</v>
      </c>
      <c r="H69" s="19">
        <v>0</v>
      </c>
      <c r="I69" s="19">
        <v>0</v>
      </c>
      <c r="J69" s="19">
        <f>+D69+G69</f>
        <v>3752215193.85</v>
      </c>
      <c r="K69" s="19">
        <f>+E69+H69</f>
        <v>3160051818.85</v>
      </c>
      <c r="L69" s="19">
        <f>+F69+I69</f>
        <v>1468672889</v>
      </c>
      <c r="M69" s="19">
        <f t="shared" si="0"/>
        <v>81.82161460868028</v>
      </c>
      <c r="N69" s="19">
        <f t="shared" si="1"/>
        <v>38.027600178311886</v>
      </c>
      <c r="O69" s="19">
        <f>+C69-J69</f>
        <v>109908322</v>
      </c>
      <c r="P69" s="19">
        <f>+K69-L69</f>
        <v>1691378929.85</v>
      </c>
    </row>
    <row r="70" spans="1:16" ht="13.5">
      <c r="A70" s="30" t="s">
        <v>135</v>
      </c>
      <c r="B70" s="30" t="s">
        <v>136</v>
      </c>
      <c r="C70" s="15">
        <f>+C71+C72</f>
        <v>315899848</v>
      </c>
      <c r="D70" s="15">
        <f>+D71+D72</f>
        <v>236370627.66</v>
      </c>
      <c r="E70" s="15">
        <f aca="true" t="shared" si="42" ref="E70:L70">+E71+E72</f>
        <v>201796257</v>
      </c>
      <c r="F70" s="15">
        <f t="shared" si="42"/>
        <v>201796257</v>
      </c>
      <c r="G70" s="15">
        <f t="shared" si="42"/>
        <v>59000000</v>
      </c>
      <c r="H70" s="15">
        <f t="shared" si="42"/>
        <v>28986920</v>
      </c>
      <c r="I70" s="15">
        <f t="shared" si="42"/>
        <v>28986920</v>
      </c>
      <c r="J70" s="15">
        <f t="shared" si="42"/>
        <v>295370627.65999997</v>
      </c>
      <c r="K70" s="15">
        <f t="shared" si="42"/>
        <v>230783177</v>
      </c>
      <c r="L70" s="15">
        <f t="shared" si="42"/>
        <v>230783177</v>
      </c>
      <c r="M70" s="15">
        <f t="shared" si="0"/>
        <v>73.05580501577195</v>
      </c>
      <c r="N70" s="15">
        <f t="shared" si="1"/>
        <v>73.05580501577195</v>
      </c>
      <c r="O70" s="15">
        <f>+O71+O72</f>
        <v>20529220.340000033</v>
      </c>
      <c r="P70" s="15">
        <f>+P71+P72</f>
        <v>0</v>
      </c>
    </row>
    <row r="71" spans="1:16" s="13" customFormat="1" ht="13.5">
      <c r="A71" s="16" t="s">
        <v>137</v>
      </c>
      <c r="B71" s="16" t="s">
        <v>138</v>
      </c>
      <c r="C71" s="18">
        <v>300824237</v>
      </c>
      <c r="D71" s="19">
        <v>224609391.66</v>
      </c>
      <c r="E71" s="19">
        <v>191124345</v>
      </c>
      <c r="F71" s="19">
        <v>191124345</v>
      </c>
      <c r="G71" s="19">
        <v>56000000</v>
      </c>
      <c r="H71" s="19">
        <v>28864690</v>
      </c>
      <c r="I71" s="19">
        <v>28864690</v>
      </c>
      <c r="J71" s="19">
        <f aca="true" t="shared" si="43" ref="J71:L72">+D71+G71</f>
        <v>280609391.65999997</v>
      </c>
      <c r="K71" s="19">
        <f t="shared" si="43"/>
        <v>219989035</v>
      </c>
      <c r="L71" s="19">
        <f t="shared" si="43"/>
        <v>219989035</v>
      </c>
      <c r="M71" s="19">
        <f t="shared" si="0"/>
        <v>73.12876023350472</v>
      </c>
      <c r="N71" s="19">
        <f t="shared" si="1"/>
        <v>73.12876023350472</v>
      </c>
      <c r="O71" s="19">
        <f>+C71-J71</f>
        <v>20214845.340000033</v>
      </c>
      <c r="P71" s="19">
        <f>+K71-L71</f>
        <v>0</v>
      </c>
    </row>
    <row r="72" spans="1:16" ht="13.5">
      <c r="A72" s="16" t="s">
        <v>139</v>
      </c>
      <c r="B72" s="16" t="s">
        <v>140</v>
      </c>
      <c r="C72" s="18">
        <v>15075611</v>
      </c>
      <c r="D72" s="19">
        <v>11761236</v>
      </c>
      <c r="E72" s="19">
        <v>10671912</v>
      </c>
      <c r="F72" s="19">
        <v>10671912</v>
      </c>
      <c r="G72" s="19">
        <v>3000000</v>
      </c>
      <c r="H72" s="19">
        <v>122230</v>
      </c>
      <c r="I72" s="19">
        <v>122230</v>
      </c>
      <c r="J72" s="19">
        <f t="shared" si="43"/>
        <v>14761236</v>
      </c>
      <c r="K72" s="19">
        <f t="shared" si="43"/>
        <v>10794142</v>
      </c>
      <c r="L72" s="19">
        <f t="shared" si="43"/>
        <v>10794142</v>
      </c>
      <c r="M72" s="19">
        <f t="shared" si="0"/>
        <v>71.60003000873397</v>
      </c>
      <c r="N72" s="19">
        <f t="shared" si="1"/>
        <v>71.60003000873397</v>
      </c>
      <c r="O72" s="19">
        <f>+C72-J72</f>
        <v>314375</v>
      </c>
      <c r="P72" s="19">
        <f>+K72-L72</f>
        <v>0</v>
      </c>
    </row>
    <row r="73" spans="1:16" ht="13.5">
      <c r="A73" s="30" t="s">
        <v>141</v>
      </c>
      <c r="B73" s="30" t="s">
        <v>32</v>
      </c>
      <c r="C73" s="15">
        <f aca="true" t="shared" si="44" ref="C73:L73">+C74+C79+C81</f>
        <v>14766790370.84</v>
      </c>
      <c r="D73" s="15">
        <f>+D74+D79+D81</f>
        <v>13152138249.689999</v>
      </c>
      <c r="E73" s="15">
        <f t="shared" si="44"/>
        <v>10281232872.32</v>
      </c>
      <c r="F73" s="15">
        <f t="shared" si="44"/>
        <v>9120394449.02</v>
      </c>
      <c r="G73" s="15">
        <f t="shared" si="44"/>
        <v>0</v>
      </c>
      <c r="H73" s="15">
        <f t="shared" si="44"/>
        <v>548663238</v>
      </c>
      <c r="I73" s="15">
        <f t="shared" si="44"/>
        <v>4252</v>
      </c>
      <c r="J73" s="15">
        <f t="shared" si="44"/>
        <v>13152138249.689999</v>
      </c>
      <c r="K73" s="15">
        <f t="shared" si="44"/>
        <v>10829896110.32</v>
      </c>
      <c r="L73" s="15">
        <f t="shared" si="44"/>
        <v>9120398701.02</v>
      </c>
      <c r="M73" s="15">
        <f t="shared" si="0"/>
        <v>73.33953986172791</v>
      </c>
      <c r="N73" s="15">
        <f t="shared" si="1"/>
        <v>61.762904950760756</v>
      </c>
      <c r="O73" s="15">
        <f>+O74+O79+O81</f>
        <v>1614652121.1500006</v>
      </c>
      <c r="P73" s="15">
        <f>+P74+P79+P81</f>
        <v>1709497409.2999997</v>
      </c>
    </row>
    <row r="74" spans="1:16" ht="13.5">
      <c r="A74" s="30" t="s">
        <v>142</v>
      </c>
      <c r="B74" s="30" t="s">
        <v>32</v>
      </c>
      <c r="C74" s="15">
        <f>+C75+C76</f>
        <v>4004194062</v>
      </c>
      <c r="D74" s="15">
        <f>+D75+D76</f>
        <v>4004194062</v>
      </c>
      <c r="E74" s="15">
        <f>+E75+E76</f>
        <v>4002841522</v>
      </c>
      <c r="F74" s="15">
        <f>+F75+F76</f>
        <v>4002841521.97</v>
      </c>
      <c r="G74" s="15">
        <f aca="true" t="shared" si="45" ref="G74:L74">+G75+G76</f>
        <v>0</v>
      </c>
      <c r="H74" s="15">
        <f t="shared" si="45"/>
        <v>0</v>
      </c>
      <c r="I74" s="15">
        <f t="shared" si="45"/>
        <v>0</v>
      </c>
      <c r="J74" s="15">
        <f t="shared" si="45"/>
        <v>4004194062</v>
      </c>
      <c r="K74" s="15">
        <f t="shared" si="45"/>
        <v>4002841522</v>
      </c>
      <c r="L74" s="15">
        <f t="shared" si="45"/>
        <v>4002841521.97</v>
      </c>
      <c r="M74" s="15">
        <f t="shared" si="0"/>
        <v>99.96622191684375</v>
      </c>
      <c r="N74" s="15">
        <f t="shared" si="1"/>
        <v>99.96622191609454</v>
      </c>
      <c r="O74" s="15">
        <f>+O75+O76</f>
        <v>0</v>
      </c>
      <c r="P74" s="15">
        <f>+P75+P76</f>
        <v>0.03000020980834961</v>
      </c>
    </row>
    <row r="75" spans="1:17" ht="13.5">
      <c r="A75" s="16" t="s">
        <v>220</v>
      </c>
      <c r="B75" s="16" t="s">
        <v>221</v>
      </c>
      <c r="C75" s="18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f>+D75+G75</f>
        <v>0</v>
      </c>
      <c r="K75" s="19">
        <f>+E75+H75</f>
        <v>0</v>
      </c>
      <c r="L75" s="19">
        <f>+F75+I75</f>
        <v>0</v>
      </c>
      <c r="M75" s="19">
        <v>0</v>
      </c>
      <c r="N75" s="19">
        <v>0</v>
      </c>
      <c r="O75" s="19">
        <f>+C75-J75</f>
        <v>0</v>
      </c>
      <c r="P75" s="19">
        <f>+K75-L75</f>
        <v>0</v>
      </c>
      <c r="Q75" s="35"/>
    </row>
    <row r="76" spans="1:17" ht="13.5">
      <c r="A76" s="30" t="s">
        <v>230</v>
      </c>
      <c r="B76" s="30" t="s">
        <v>231</v>
      </c>
      <c r="C76" s="15">
        <f aca="true" t="shared" si="46" ref="C76:L77">+C77</f>
        <v>4004194062</v>
      </c>
      <c r="D76" s="15">
        <f t="shared" si="46"/>
        <v>4004194062</v>
      </c>
      <c r="E76" s="15">
        <f t="shared" si="46"/>
        <v>4002841522</v>
      </c>
      <c r="F76" s="15">
        <f t="shared" si="46"/>
        <v>4002841521.97</v>
      </c>
      <c r="G76" s="15">
        <f t="shared" si="46"/>
        <v>0</v>
      </c>
      <c r="H76" s="15">
        <f t="shared" si="46"/>
        <v>0</v>
      </c>
      <c r="I76" s="15">
        <f t="shared" si="46"/>
        <v>0</v>
      </c>
      <c r="J76" s="15">
        <f t="shared" si="46"/>
        <v>4004194062</v>
      </c>
      <c r="K76" s="15">
        <f t="shared" si="46"/>
        <v>4002841522</v>
      </c>
      <c r="L76" s="15">
        <f t="shared" si="46"/>
        <v>4002841521.97</v>
      </c>
      <c r="M76" s="15">
        <f t="shared" si="0"/>
        <v>99.96622191684375</v>
      </c>
      <c r="N76" s="15">
        <f t="shared" si="1"/>
        <v>99.96622191609454</v>
      </c>
      <c r="O76" s="15">
        <f>+O77</f>
        <v>0</v>
      </c>
      <c r="P76" s="15">
        <f>+P77</f>
        <v>0.03000020980834961</v>
      </c>
      <c r="Q76" s="35"/>
    </row>
    <row r="77" spans="1:16" s="13" customFormat="1" ht="13.5">
      <c r="A77" s="30" t="s">
        <v>232</v>
      </c>
      <c r="B77" s="30" t="s">
        <v>233</v>
      </c>
      <c r="C77" s="15">
        <f t="shared" si="46"/>
        <v>4004194062</v>
      </c>
      <c r="D77" s="15">
        <f t="shared" si="46"/>
        <v>4004194062</v>
      </c>
      <c r="E77" s="15">
        <f t="shared" si="46"/>
        <v>4002841522</v>
      </c>
      <c r="F77" s="15">
        <f t="shared" si="46"/>
        <v>4002841521.97</v>
      </c>
      <c r="G77" s="15">
        <f t="shared" si="46"/>
        <v>0</v>
      </c>
      <c r="H77" s="15">
        <f t="shared" si="46"/>
        <v>0</v>
      </c>
      <c r="I77" s="15">
        <f t="shared" si="46"/>
        <v>0</v>
      </c>
      <c r="J77" s="15">
        <f t="shared" si="46"/>
        <v>4004194062</v>
      </c>
      <c r="K77" s="15">
        <f t="shared" si="46"/>
        <v>4002841522</v>
      </c>
      <c r="L77" s="15">
        <f t="shared" si="46"/>
        <v>4002841521.97</v>
      </c>
      <c r="M77" s="15">
        <f t="shared" si="0"/>
        <v>99.96622191684375</v>
      </c>
      <c r="N77" s="15">
        <f t="shared" si="1"/>
        <v>99.96622191609454</v>
      </c>
      <c r="O77" s="15">
        <f>+O78</f>
        <v>0</v>
      </c>
      <c r="P77" s="15">
        <f>+P78</f>
        <v>0.03000020980834961</v>
      </c>
    </row>
    <row r="78" spans="1:16" s="13" customFormat="1" ht="13.5">
      <c r="A78" s="16" t="s">
        <v>260</v>
      </c>
      <c r="B78" s="16" t="s">
        <v>234</v>
      </c>
      <c r="C78" s="18">
        <v>4004194062</v>
      </c>
      <c r="D78" s="19">
        <v>4004194062</v>
      </c>
      <c r="E78" s="19">
        <v>4002841522</v>
      </c>
      <c r="F78" s="19">
        <v>4002841521.97</v>
      </c>
      <c r="G78" s="19">
        <v>0</v>
      </c>
      <c r="H78" s="19">
        <v>0</v>
      </c>
      <c r="I78" s="19">
        <v>0</v>
      </c>
      <c r="J78" s="19">
        <f>+D78+G78</f>
        <v>4004194062</v>
      </c>
      <c r="K78" s="19">
        <f>+E78+H78</f>
        <v>4002841522</v>
      </c>
      <c r="L78" s="19">
        <f>+F78+I78</f>
        <v>4002841521.97</v>
      </c>
      <c r="M78" s="19">
        <f t="shared" si="0"/>
        <v>99.96622191684375</v>
      </c>
      <c r="N78" s="19">
        <f t="shared" si="1"/>
        <v>99.96622191609454</v>
      </c>
      <c r="O78" s="19">
        <f>+C78-J78</f>
        <v>0</v>
      </c>
      <c r="P78" s="19">
        <f>+K78-L78</f>
        <v>0.03000020980834961</v>
      </c>
    </row>
    <row r="79" spans="1:16" ht="13.5">
      <c r="A79" s="30" t="s">
        <v>143</v>
      </c>
      <c r="B79" s="30" t="s">
        <v>144</v>
      </c>
      <c r="C79" s="15">
        <f aca="true" t="shared" si="47" ref="C79:L79">+C80</f>
        <v>6379596308.84</v>
      </c>
      <c r="D79" s="15">
        <f t="shared" si="47"/>
        <v>6366219437.69</v>
      </c>
      <c r="E79" s="15">
        <f t="shared" si="47"/>
        <v>5096666600.32</v>
      </c>
      <c r="F79" s="15">
        <f t="shared" si="47"/>
        <v>4270429960.05</v>
      </c>
      <c r="G79" s="15">
        <f t="shared" si="47"/>
        <v>0</v>
      </c>
      <c r="H79" s="15">
        <f t="shared" si="47"/>
        <v>308663238</v>
      </c>
      <c r="I79" s="15">
        <f t="shared" si="47"/>
        <v>4252</v>
      </c>
      <c r="J79" s="15">
        <f t="shared" si="47"/>
        <v>6366219437.69</v>
      </c>
      <c r="K79" s="15">
        <f t="shared" si="47"/>
        <v>5405329838.32</v>
      </c>
      <c r="L79" s="15">
        <f t="shared" si="47"/>
        <v>4270434212.05</v>
      </c>
      <c r="M79" s="15">
        <f t="shared" si="0"/>
        <v>84.72839936329528</v>
      </c>
      <c r="N79" s="15">
        <f t="shared" si="1"/>
        <v>66.9389410444764</v>
      </c>
      <c r="O79" s="15">
        <f>+O80</f>
        <v>13376871.150000572</v>
      </c>
      <c r="P79" s="15">
        <f>+P80</f>
        <v>1134895626.2699995</v>
      </c>
    </row>
    <row r="80" spans="1:16" s="13" customFormat="1" ht="13.5">
      <c r="A80" s="16" t="s">
        <v>145</v>
      </c>
      <c r="B80" s="16" t="s">
        <v>146</v>
      </c>
      <c r="C80" s="18">
        <v>6379596308.84</v>
      </c>
      <c r="D80" s="19">
        <v>6366219437.69</v>
      </c>
      <c r="E80" s="19">
        <v>5096666600.32</v>
      </c>
      <c r="F80" s="19">
        <v>4270429960.05</v>
      </c>
      <c r="G80" s="19">
        <v>0</v>
      </c>
      <c r="H80" s="19">
        <v>308663238</v>
      </c>
      <c r="I80" s="19">
        <v>4252</v>
      </c>
      <c r="J80" s="19">
        <f>+D80+G80</f>
        <v>6366219437.69</v>
      </c>
      <c r="K80" s="19">
        <f>+E80+H80</f>
        <v>5405329838.32</v>
      </c>
      <c r="L80" s="19">
        <f>+F80+I80</f>
        <v>4270434212.05</v>
      </c>
      <c r="M80" s="19">
        <f t="shared" si="0"/>
        <v>84.72839936329528</v>
      </c>
      <c r="N80" s="19">
        <f t="shared" si="1"/>
        <v>66.9389410444764</v>
      </c>
      <c r="O80" s="19">
        <f>+C80-J80</f>
        <v>13376871.150000572</v>
      </c>
      <c r="P80" s="19">
        <f>+K80-L80</f>
        <v>1134895626.2699995</v>
      </c>
    </row>
    <row r="81" spans="1:16" ht="13.5">
      <c r="A81" s="30" t="s">
        <v>147</v>
      </c>
      <c r="B81" s="30" t="s">
        <v>148</v>
      </c>
      <c r="C81" s="15">
        <f aca="true" t="shared" si="48" ref="C81:L81">+C82</f>
        <v>4383000000</v>
      </c>
      <c r="D81" s="15">
        <f t="shared" si="48"/>
        <v>2781724750</v>
      </c>
      <c r="E81" s="15">
        <f t="shared" si="48"/>
        <v>1181724750</v>
      </c>
      <c r="F81" s="15">
        <f t="shared" si="48"/>
        <v>847122967</v>
      </c>
      <c r="G81" s="15">
        <f t="shared" si="48"/>
        <v>0</v>
      </c>
      <c r="H81" s="15">
        <f t="shared" si="48"/>
        <v>240000000</v>
      </c>
      <c r="I81" s="15">
        <f t="shared" si="48"/>
        <v>0</v>
      </c>
      <c r="J81" s="15">
        <f t="shared" si="48"/>
        <v>2781724750</v>
      </c>
      <c r="K81" s="15">
        <f t="shared" si="48"/>
        <v>1421724750</v>
      </c>
      <c r="L81" s="15">
        <f t="shared" si="48"/>
        <v>847122967</v>
      </c>
      <c r="M81" s="15">
        <f t="shared" si="0"/>
        <v>32.43725188227241</v>
      </c>
      <c r="N81" s="15">
        <f t="shared" si="1"/>
        <v>19.327469016655257</v>
      </c>
      <c r="O81" s="15">
        <f>+O82</f>
        <v>1601275250</v>
      </c>
      <c r="P81" s="15">
        <f>+P82</f>
        <v>574601783</v>
      </c>
    </row>
    <row r="82" spans="1:16" ht="13.5">
      <c r="A82" s="16" t="s">
        <v>149</v>
      </c>
      <c r="B82" s="16" t="s">
        <v>150</v>
      </c>
      <c r="C82" s="18">
        <v>4383000000</v>
      </c>
      <c r="D82" s="19">
        <v>2781724750</v>
      </c>
      <c r="E82" s="19">
        <v>1181724750</v>
      </c>
      <c r="F82" s="19">
        <v>847122967</v>
      </c>
      <c r="G82" s="19">
        <v>0</v>
      </c>
      <c r="H82" s="19">
        <v>240000000</v>
      </c>
      <c r="I82" s="19">
        <v>0</v>
      </c>
      <c r="J82" s="19">
        <f>+D82+G82</f>
        <v>2781724750</v>
      </c>
      <c r="K82" s="19">
        <f>+E82+H82</f>
        <v>1421724750</v>
      </c>
      <c r="L82" s="19">
        <f>+F82+I82</f>
        <v>847122967</v>
      </c>
      <c r="M82" s="19">
        <f t="shared" si="0"/>
        <v>32.43725188227241</v>
      </c>
      <c r="N82" s="19">
        <f t="shared" si="1"/>
        <v>19.327469016655257</v>
      </c>
      <c r="O82" s="19">
        <f>+C82-J82</f>
        <v>1601275250</v>
      </c>
      <c r="P82" s="19">
        <f>+K82-L82</f>
        <v>574601783</v>
      </c>
    </row>
    <row r="83" spans="1:16" ht="13.5">
      <c r="A83" s="30" t="s">
        <v>151</v>
      </c>
      <c r="B83" s="30" t="s">
        <v>33</v>
      </c>
      <c r="C83" s="15">
        <f aca="true" t="shared" si="49" ref="C83:L83">+C84+C87+C91+C95+C100+C102</f>
        <v>117270845202</v>
      </c>
      <c r="D83" s="15">
        <f>+D84+D87+D91+D95+D100+D102</f>
        <v>110071453513.32002</v>
      </c>
      <c r="E83" s="15">
        <f t="shared" si="49"/>
        <v>77006378267.06999</v>
      </c>
      <c r="F83" s="15">
        <f t="shared" si="49"/>
        <v>41154450574</v>
      </c>
      <c r="G83" s="15">
        <f t="shared" si="49"/>
        <v>521503966.79</v>
      </c>
      <c r="H83" s="15">
        <f t="shared" si="49"/>
        <v>1170428303.8700001</v>
      </c>
      <c r="I83" s="15">
        <f t="shared" si="49"/>
        <v>3856642653.1200004</v>
      </c>
      <c r="J83" s="15">
        <f t="shared" si="49"/>
        <v>110592957480.11002</v>
      </c>
      <c r="K83" s="15">
        <f t="shared" si="49"/>
        <v>78176806570.93999</v>
      </c>
      <c r="L83" s="15">
        <f t="shared" si="49"/>
        <v>45011093227.12</v>
      </c>
      <c r="M83" s="15">
        <f aca="true" t="shared" si="50" ref="M83:M106">K83/C83*100</f>
        <v>66.66346305962048</v>
      </c>
      <c r="N83" s="15">
        <f aca="true" t="shared" si="51" ref="N83:N106">+L83/C83*100</f>
        <v>38.38216834677709</v>
      </c>
      <c r="O83" s="15">
        <f>+O84+O87+O91+O95+O100+O102</f>
        <v>6677887721.889993</v>
      </c>
      <c r="P83" s="15">
        <f>+P84+P87+P91+P95+P100+P102</f>
        <v>33165713343.82</v>
      </c>
    </row>
    <row r="84" spans="1:16" ht="13.5">
      <c r="A84" s="30" t="s">
        <v>152</v>
      </c>
      <c r="B84" s="30" t="s">
        <v>153</v>
      </c>
      <c r="C84" s="15">
        <f>+C85+C86</f>
        <v>10328853897.11</v>
      </c>
      <c r="D84" s="15">
        <f>+D85+D86</f>
        <v>9976239822.6</v>
      </c>
      <c r="E84" s="15">
        <f>+E85+E86</f>
        <v>9569813573.6</v>
      </c>
      <c r="F84" s="15">
        <f>+F85+F86</f>
        <v>3811152821</v>
      </c>
      <c r="G84" s="15">
        <f aca="true" t="shared" si="52" ref="G84:L84">+G85+G86</f>
        <v>27075207</v>
      </c>
      <c r="H84" s="15">
        <f t="shared" si="52"/>
        <v>68216147</v>
      </c>
      <c r="I84" s="15">
        <f t="shared" si="52"/>
        <v>498800453.51</v>
      </c>
      <c r="J84" s="15">
        <f t="shared" si="52"/>
        <v>10003315029.6</v>
      </c>
      <c r="K84" s="15">
        <f t="shared" si="52"/>
        <v>9638029720.6</v>
      </c>
      <c r="L84" s="15">
        <f t="shared" si="52"/>
        <v>4309953274.51</v>
      </c>
      <c r="M84" s="15">
        <f t="shared" si="50"/>
        <v>93.31170540902615</v>
      </c>
      <c r="N84" s="15">
        <f t="shared" si="51"/>
        <v>41.72731377017463</v>
      </c>
      <c r="O84" s="15">
        <f>+O85+O86</f>
        <v>325538867.5100002</v>
      </c>
      <c r="P84" s="15">
        <f>+P85+P86</f>
        <v>5328076446.09</v>
      </c>
    </row>
    <row r="85" spans="1:16" ht="13.5">
      <c r="A85" s="16" t="s">
        <v>154</v>
      </c>
      <c r="B85" s="16" t="s">
        <v>155</v>
      </c>
      <c r="C85" s="18">
        <v>10124647106.11</v>
      </c>
      <c r="D85" s="19">
        <v>9875054679.6</v>
      </c>
      <c r="E85" s="19">
        <v>9468628430.6</v>
      </c>
      <c r="F85" s="19">
        <v>3738611474.13</v>
      </c>
      <c r="G85" s="19">
        <v>27075207</v>
      </c>
      <c r="H85" s="19">
        <v>68216147</v>
      </c>
      <c r="I85" s="19">
        <v>492791265.51</v>
      </c>
      <c r="J85" s="19">
        <f aca="true" t="shared" si="53" ref="J85:L86">+D85+G85</f>
        <v>9902129886.6</v>
      </c>
      <c r="K85" s="19">
        <f t="shared" si="53"/>
        <v>9536844577.6</v>
      </c>
      <c r="L85" s="19">
        <f t="shared" si="53"/>
        <v>4231402739.6400003</v>
      </c>
      <c r="M85" s="19">
        <f t="shared" si="50"/>
        <v>94.19434057948277</v>
      </c>
      <c r="N85" s="19">
        <f t="shared" si="51"/>
        <v>41.793088640950685</v>
      </c>
      <c r="O85" s="19">
        <f>+C85-J85</f>
        <v>222517219.51000023</v>
      </c>
      <c r="P85" s="19">
        <f>+K85-L85</f>
        <v>5305441837.96</v>
      </c>
    </row>
    <row r="86" spans="1:16" ht="13.5">
      <c r="A86" s="16" t="s">
        <v>156</v>
      </c>
      <c r="B86" s="16" t="s">
        <v>157</v>
      </c>
      <c r="C86" s="18">
        <v>204206791</v>
      </c>
      <c r="D86" s="19">
        <v>101185143</v>
      </c>
      <c r="E86" s="19">
        <v>101185143</v>
      </c>
      <c r="F86" s="19">
        <v>72541346.87</v>
      </c>
      <c r="G86" s="19">
        <v>0</v>
      </c>
      <c r="H86" s="19">
        <v>0</v>
      </c>
      <c r="I86" s="19">
        <v>6009188</v>
      </c>
      <c r="J86" s="19">
        <f t="shared" si="53"/>
        <v>101185143</v>
      </c>
      <c r="K86" s="19">
        <f t="shared" si="53"/>
        <v>101185143</v>
      </c>
      <c r="L86" s="19">
        <f t="shared" si="53"/>
        <v>78550534.87</v>
      </c>
      <c r="M86" s="19">
        <f t="shared" si="50"/>
        <v>49.55033204551948</v>
      </c>
      <c r="N86" s="19">
        <f t="shared" si="51"/>
        <v>38.46617171022486</v>
      </c>
      <c r="O86" s="19">
        <f>+C86-J86</f>
        <v>103021648</v>
      </c>
      <c r="P86" s="19">
        <f>+K86-L86</f>
        <v>22634608.129999995</v>
      </c>
    </row>
    <row r="87" spans="1:16" ht="13.5">
      <c r="A87" s="30" t="s">
        <v>158</v>
      </c>
      <c r="B87" s="30" t="s">
        <v>159</v>
      </c>
      <c r="C87" s="15">
        <f>+C88+C89+C90</f>
        <v>101461630726.16</v>
      </c>
      <c r="D87" s="15">
        <f>+D88+D89+D90</f>
        <v>95912109976.53001</v>
      </c>
      <c r="E87" s="15">
        <f aca="true" t="shared" si="54" ref="E87:L87">+E88+E89+E90</f>
        <v>63822887963.21</v>
      </c>
      <c r="F87" s="15">
        <f t="shared" si="54"/>
        <v>35052917638.02</v>
      </c>
      <c r="G87" s="15">
        <f t="shared" si="54"/>
        <v>494485983.88</v>
      </c>
      <c r="H87" s="15">
        <f t="shared" si="54"/>
        <v>989737308.96</v>
      </c>
      <c r="I87" s="15">
        <f t="shared" si="54"/>
        <v>2975212262.84</v>
      </c>
      <c r="J87" s="15">
        <f t="shared" si="54"/>
        <v>96406595960.41002</v>
      </c>
      <c r="K87" s="15">
        <f t="shared" si="54"/>
        <v>64812625272.17</v>
      </c>
      <c r="L87" s="15">
        <f t="shared" si="54"/>
        <v>38028129900.86</v>
      </c>
      <c r="M87" s="15">
        <f t="shared" si="50"/>
        <v>63.8789508982919</v>
      </c>
      <c r="N87" s="15">
        <f t="shared" si="51"/>
        <v>37.48030622876156</v>
      </c>
      <c r="O87" s="15">
        <f>+O88+O89+O90</f>
        <v>5055034765.749992</v>
      </c>
      <c r="P87" s="15">
        <f>+P88+P89+P90</f>
        <v>26784495371.31</v>
      </c>
    </row>
    <row r="88" spans="1:16" ht="13.5">
      <c r="A88" s="16" t="s">
        <v>160</v>
      </c>
      <c r="B88" s="16" t="s">
        <v>161</v>
      </c>
      <c r="C88" s="18">
        <v>99140259423.16</v>
      </c>
      <c r="D88" s="19">
        <v>93679685350.96</v>
      </c>
      <c r="E88" s="19">
        <v>61754328251.64</v>
      </c>
      <c r="F88" s="19">
        <v>33858049310.19</v>
      </c>
      <c r="G88" s="19">
        <v>483775983.88</v>
      </c>
      <c r="H88" s="19">
        <v>913752608.96</v>
      </c>
      <c r="I88" s="19">
        <v>2804326963.84</v>
      </c>
      <c r="J88" s="19">
        <f aca="true" t="shared" si="55" ref="J88:K90">+D88+G88</f>
        <v>94163461334.84001</v>
      </c>
      <c r="K88" s="19">
        <f t="shared" si="55"/>
        <v>62668080860.6</v>
      </c>
      <c r="L88" s="19">
        <f>+F88+I88</f>
        <v>36662376274.03</v>
      </c>
      <c r="M88" s="19">
        <f t="shared" si="50"/>
        <v>63.21153608557152</v>
      </c>
      <c r="N88" s="19">
        <f t="shared" si="51"/>
        <v>36.98031101325256</v>
      </c>
      <c r="O88" s="19">
        <f>+C88-J88</f>
        <v>4976798088.319992</v>
      </c>
      <c r="P88" s="19">
        <f>+K88-L88</f>
        <v>26005704586.57</v>
      </c>
    </row>
    <row r="89" spans="1:16" ht="13.5">
      <c r="A89" s="16" t="s">
        <v>247</v>
      </c>
      <c r="B89" s="16" t="s">
        <v>248</v>
      </c>
      <c r="C89" s="18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f t="shared" si="55"/>
        <v>0</v>
      </c>
      <c r="K89" s="19">
        <f t="shared" si="55"/>
        <v>0</v>
      </c>
      <c r="L89" s="19">
        <f>+F89+I89</f>
        <v>0</v>
      </c>
      <c r="M89" s="19">
        <v>0</v>
      </c>
      <c r="N89" s="19">
        <v>0</v>
      </c>
      <c r="O89" s="19">
        <f>+C89-J89</f>
        <v>0</v>
      </c>
      <c r="P89" s="19">
        <f>+K89-L89</f>
        <v>0</v>
      </c>
    </row>
    <row r="90" spans="1:16" ht="13.5">
      <c r="A90" s="16" t="s">
        <v>162</v>
      </c>
      <c r="B90" s="16" t="s">
        <v>163</v>
      </c>
      <c r="C90" s="19">
        <v>2321371303</v>
      </c>
      <c r="D90" s="19">
        <v>2232424625.57</v>
      </c>
      <c r="E90" s="19">
        <v>2068559711.57</v>
      </c>
      <c r="F90" s="19">
        <v>1194868327.83</v>
      </c>
      <c r="G90" s="19">
        <v>10710000</v>
      </c>
      <c r="H90" s="19">
        <v>75984700</v>
      </c>
      <c r="I90" s="19">
        <v>170885299</v>
      </c>
      <c r="J90" s="19">
        <f t="shared" si="55"/>
        <v>2243134625.57</v>
      </c>
      <c r="K90" s="19">
        <f t="shared" si="55"/>
        <v>2144544411.57</v>
      </c>
      <c r="L90" s="19">
        <f>+F90+I90</f>
        <v>1365753626.83</v>
      </c>
      <c r="M90" s="19">
        <f t="shared" si="50"/>
        <v>92.3826536839893</v>
      </c>
      <c r="N90" s="19">
        <f t="shared" si="51"/>
        <v>58.833915326901064</v>
      </c>
      <c r="O90" s="19">
        <f>+C90-J90</f>
        <v>78236677.42999983</v>
      </c>
      <c r="P90" s="19">
        <f>+K90-L90</f>
        <v>778790784.74</v>
      </c>
    </row>
    <row r="91" spans="1:16" ht="13.5">
      <c r="A91" s="30" t="s">
        <v>164</v>
      </c>
      <c r="B91" s="30" t="s">
        <v>165</v>
      </c>
      <c r="C91" s="15">
        <f>+C92+C93+C94</f>
        <v>3966591411.5</v>
      </c>
      <c r="D91" s="15">
        <f>+D92+D93+D94</f>
        <v>3347650568.25</v>
      </c>
      <c r="E91" s="15">
        <f aca="true" t="shared" si="56" ref="E91:L91">+E92+E93+E94</f>
        <v>2900113154.04</v>
      </c>
      <c r="F91" s="15">
        <f t="shared" si="56"/>
        <v>1915267865.94</v>
      </c>
      <c r="G91" s="15">
        <f t="shared" si="56"/>
        <v>0</v>
      </c>
      <c r="H91" s="15">
        <f t="shared" si="56"/>
        <v>15266454</v>
      </c>
      <c r="I91" s="15">
        <f t="shared" si="56"/>
        <v>227444032</v>
      </c>
      <c r="J91" s="15">
        <f t="shared" si="56"/>
        <v>3347650568.25</v>
      </c>
      <c r="K91" s="15">
        <f t="shared" si="56"/>
        <v>2915379608.04</v>
      </c>
      <c r="L91" s="15">
        <f t="shared" si="56"/>
        <v>2142711897.94</v>
      </c>
      <c r="M91" s="15">
        <f t="shared" si="50"/>
        <v>73.49835931141506</v>
      </c>
      <c r="N91" s="15">
        <f t="shared" si="51"/>
        <v>54.01897184892345</v>
      </c>
      <c r="O91" s="15">
        <f>+O92+O93+O94</f>
        <v>618940843.25</v>
      </c>
      <c r="P91" s="15">
        <f>+P92+P93+P94</f>
        <v>772667710.1</v>
      </c>
    </row>
    <row r="92" spans="1:16" ht="13.5">
      <c r="A92" s="16" t="s">
        <v>166</v>
      </c>
      <c r="B92" s="16" t="s">
        <v>167</v>
      </c>
      <c r="C92" s="18">
        <v>309936228</v>
      </c>
      <c r="D92" s="19">
        <v>284345163.71</v>
      </c>
      <c r="E92" s="19">
        <v>138805057</v>
      </c>
      <c r="F92" s="19">
        <v>138805057</v>
      </c>
      <c r="G92" s="19">
        <v>0</v>
      </c>
      <c r="H92" s="19">
        <v>15266454</v>
      </c>
      <c r="I92" s="19">
        <v>15266454</v>
      </c>
      <c r="J92" s="19">
        <f aca="true" t="shared" si="57" ref="J92:K94">+D92+G92</f>
        <v>284345163.71</v>
      </c>
      <c r="K92" s="19">
        <f t="shared" si="57"/>
        <v>154071511</v>
      </c>
      <c r="L92" s="19">
        <f>+F92+I92</f>
        <v>154071511</v>
      </c>
      <c r="M92" s="19">
        <f t="shared" si="50"/>
        <v>49.71071371495171</v>
      </c>
      <c r="N92" s="19">
        <f t="shared" si="51"/>
        <v>49.71071371495171</v>
      </c>
      <c r="O92" s="19">
        <f>+C92-J92</f>
        <v>25591064.29000002</v>
      </c>
      <c r="P92" s="19">
        <f>+K92-L92</f>
        <v>0</v>
      </c>
    </row>
    <row r="93" spans="1:16" ht="13.5">
      <c r="A93" s="16" t="s">
        <v>168</v>
      </c>
      <c r="B93" s="16" t="s">
        <v>169</v>
      </c>
      <c r="C93" s="18">
        <v>794027876</v>
      </c>
      <c r="D93" s="19">
        <v>200678097.04</v>
      </c>
      <c r="E93" s="19">
        <v>200678097.04</v>
      </c>
      <c r="F93" s="19">
        <v>121136165.94</v>
      </c>
      <c r="G93" s="19">
        <v>0</v>
      </c>
      <c r="H93" s="19">
        <v>0</v>
      </c>
      <c r="I93" s="19">
        <v>5374040</v>
      </c>
      <c r="J93" s="19">
        <f t="shared" si="57"/>
        <v>200678097.04</v>
      </c>
      <c r="K93" s="19">
        <f t="shared" si="57"/>
        <v>200678097.04</v>
      </c>
      <c r="L93" s="19">
        <f>+F93+I93</f>
        <v>126510205.94</v>
      </c>
      <c r="M93" s="19">
        <f t="shared" si="50"/>
        <v>25.27343221889605</v>
      </c>
      <c r="N93" s="19">
        <f t="shared" si="51"/>
        <v>15.93271593653722</v>
      </c>
      <c r="O93" s="19">
        <f>+C93-J93</f>
        <v>593349778.96</v>
      </c>
      <c r="P93" s="19">
        <f>+K93-L93</f>
        <v>74167891.1</v>
      </c>
    </row>
    <row r="94" spans="1:16" ht="13.5">
      <c r="A94" s="16" t="s">
        <v>170</v>
      </c>
      <c r="B94" s="16" t="s">
        <v>171</v>
      </c>
      <c r="C94" s="18">
        <v>2862627307.5</v>
      </c>
      <c r="D94" s="19">
        <v>2862627307.5</v>
      </c>
      <c r="E94" s="19">
        <v>2560630000</v>
      </c>
      <c r="F94" s="19">
        <v>1655326643</v>
      </c>
      <c r="G94" s="19">
        <v>0</v>
      </c>
      <c r="H94" s="19">
        <v>0</v>
      </c>
      <c r="I94" s="19">
        <v>206803538</v>
      </c>
      <c r="J94" s="19">
        <f t="shared" si="57"/>
        <v>2862627307.5</v>
      </c>
      <c r="K94" s="19">
        <f t="shared" si="57"/>
        <v>2560630000</v>
      </c>
      <c r="L94" s="19">
        <f>+F94+I94</f>
        <v>1862130181</v>
      </c>
      <c r="M94" s="19">
        <f t="shared" si="50"/>
        <v>89.45034490837226</v>
      </c>
      <c r="N94" s="19">
        <f t="shared" si="51"/>
        <v>65.04968970711882</v>
      </c>
      <c r="O94" s="19">
        <f>+C94-J94</f>
        <v>0</v>
      </c>
      <c r="P94" s="19">
        <f>+K94-L94</f>
        <v>698499819</v>
      </c>
    </row>
    <row r="95" spans="1:16" ht="13.5">
      <c r="A95" s="30" t="s">
        <v>172</v>
      </c>
      <c r="B95" s="30" t="s">
        <v>173</v>
      </c>
      <c r="C95" s="15">
        <f>+C96+C97+C98+C99</f>
        <v>1412318275.81</v>
      </c>
      <c r="D95" s="15">
        <f>+D96+D97+D98+D99</f>
        <v>755264294.5999999</v>
      </c>
      <c r="E95" s="15">
        <f aca="true" t="shared" si="58" ref="E95:L95">+E96+E97+E98+E99</f>
        <v>674636583.88</v>
      </c>
      <c r="F95" s="15">
        <f t="shared" si="58"/>
        <v>349436408.69</v>
      </c>
      <c r="G95" s="15">
        <f t="shared" si="58"/>
        <v>-57224.09</v>
      </c>
      <c r="H95" s="15">
        <f t="shared" si="58"/>
        <v>67208393.91</v>
      </c>
      <c r="I95" s="15">
        <f t="shared" si="58"/>
        <v>147130040.31</v>
      </c>
      <c r="J95" s="15">
        <f t="shared" si="58"/>
        <v>755207070.51</v>
      </c>
      <c r="K95" s="15">
        <f t="shared" si="58"/>
        <v>741844977.79</v>
      </c>
      <c r="L95" s="15">
        <f t="shared" si="58"/>
        <v>496566449</v>
      </c>
      <c r="M95" s="15">
        <f t="shared" si="50"/>
        <v>52.52675622033804</v>
      </c>
      <c r="N95" s="15">
        <f t="shared" si="51"/>
        <v>35.159670274407986</v>
      </c>
      <c r="O95" s="15">
        <f>+O96+O97+O98+O99</f>
        <v>657111205.3</v>
      </c>
      <c r="P95" s="15">
        <f>+P96+P97+P98+P99</f>
        <v>245278528.79</v>
      </c>
    </row>
    <row r="96" spans="1:16" ht="13.5">
      <c r="A96" s="16" t="s">
        <v>273</v>
      </c>
      <c r="B96" s="16" t="s">
        <v>274</v>
      </c>
      <c r="C96" s="18">
        <v>638172000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f>+D96+G96</f>
        <v>0</v>
      </c>
      <c r="K96" s="19">
        <f>+E96+H96</f>
        <v>0</v>
      </c>
      <c r="L96" s="19">
        <f>+F96+I96</f>
        <v>0</v>
      </c>
      <c r="M96" s="19">
        <f>K96/C96*100</f>
        <v>0</v>
      </c>
      <c r="N96" s="19">
        <f>+L96/C96*100</f>
        <v>0</v>
      </c>
      <c r="O96" s="19">
        <f>+C96-J96</f>
        <v>638172000</v>
      </c>
      <c r="P96" s="19">
        <f>+K96-L96</f>
        <v>0</v>
      </c>
    </row>
    <row r="97" spans="1:16" ht="13.5">
      <c r="A97" s="16" t="s">
        <v>174</v>
      </c>
      <c r="B97" s="16" t="s">
        <v>175</v>
      </c>
      <c r="C97" s="18">
        <v>374370195</v>
      </c>
      <c r="D97" s="19">
        <v>360680459.52</v>
      </c>
      <c r="E97" s="19">
        <v>280052748.8</v>
      </c>
      <c r="F97" s="19">
        <v>112520284.39</v>
      </c>
      <c r="G97" s="19">
        <v>0</v>
      </c>
      <c r="H97" s="19">
        <v>67265618</v>
      </c>
      <c r="I97" s="19">
        <v>133793332.95</v>
      </c>
      <c r="J97" s="19">
        <f aca="true" t="shared" si="59" ref="J97:K99">+D97+G97</f>
        <v>360680459.52</v>
      </c>
      <c r="K97" s="19">
        <f t="shared" si="59"/>
        <v>347318366.8</v>
      </c>
      <c r="L97" s="19">
        <f>+F97+I97</f>
        <v>246313617.34</v>
      </c>
      <c r="M97" s="19">
        <f t="shared" si="50"/>
        <v>92.77404329690296</v>
      </c>
      <c r="N97" s="19">
        <f t="shared" si="51"/>
        <v>65.79413121816495</v>
      </c>
      <c r="O97" s="19">
        <f>+C97-J97</f>
        <v>13689735.48000002</v>
      </c>
      <c r="P97" s="19">
        <f>+K97-L97</f>
        <v>101004749.46000001</v>
      </c>
    </row>
    <row r="98" spans="1:16" ht="13.5">
      <c r="A98" s="16" t="s">
        <v>176</v>
      </c>
      <c r="B98" s="16" t="s">
        <v>177</v>
      </c>
      <c r="C98" s="18">
        <v>370359430.81</v>
      </c>
      <c r="D98" s="19">
        <v>370167185.08</v>
      </c>
      <c r="E98" s="19">
        <v>370167185.08</v>
      </c>
      <c r="F98" s="19">
        <v>228926624.3</v>
      </c>
      <c r="G98" s="19">
        <v>-57224.09</v>
      </c>
      <c r="H98" s="19">
        <v>-57224.09</v>
      </c>
      <c r="I98" s="19">
        <v>12453307.36</v>
      </c>
      <c r="J98" s="19">
        <f t="shared" si="59"/>
        <v>370109960.99</v>
      </c>
      <c r="K98" s="19">
        <f t="shared" si="59"/>
        <v>370109960.99</v>
      </c>
      <c r="L98" s="19">
        <f>+F98+I98</f>
        <v>241379931.66000003</v>
      </c>
      <c r="M98" s="19">
        <f t="shared" si="50"/>
        <v>99.9326411590345</v>
      </c>
      <c r="N98" s="19">
        <f t="shared" si="51"/>
        <v>65.17450659541369</v>
      </c>
      <c r="O98" s="19">
        <f>+C98-J98</f>
        <v>249469.81999999285</v>
      </c>
      <c r="P98" s="19">
        <f>+K98-L98</f>
        <v>128730029.32999998</v>
      </c>
    </row>
    <row r="99" spans="1:16" ht="13.5">
      <c r="A99" s="16" t="s">
        <v>178</v>
      </c>
      <c r="B99" s="16" t="s">
        <v>7</v>
      </c>
      <c r="C99" s="18">
        <v>29416650</v>
      </c>
      <c r="D99" s="19">
        <v>24416650</v>
      </c>
      <c r="E99" s="19">
        <v>24416650</v>
      </c>
      <c r="F99" s="19">
        <v>7989500</v>
      </c>
      <c r="G99" s="19">
        <v>0</v>
      </c>
      <c r="H99" s="19">
        <v>0</v>
      </c>
      <c r="I99" s="19">
        <v>883400</v>
      </c>
      <c r="J99" s="19">
        <f t="shared" si="59"/>
        <v>24416650</v>
      </c>
      <c r="K99" s="19">
        <f t="shared" si="59"/>
        <v>24416650</v>
      </c>
      <c r="L99" s="19">
        <f>+F99+I99</f>
        <v>8872900</v>
      </c>
      <c r="M99" s="19">
        <f t="shared" si="50"/>
        <v>83.00282323106131</v>
      </c>
      <c r="N99" s="19">
        <f t="shared" si="51"/>
        <v>30.1628499506232</v>
      </c>
      <c r="O99" s="19">
        <f>+C99-J99</f>
        <v>5000000</v>
      </c>
      <c r="P99" s="19">
        <f>+K99-L99</f>
        <v>15543750</v>
      </c>
    </row>
    <row r="100" spans="1:16" ht="13.5">
      <c r="A100" s="30" t="s">
        <v>179</v>
      </c>
      <c r="B100" s="30" t="s">
        <v>180</v>
      </c>
      <c r="C100" s="15">
        <f aca="true" t="shared" si="60" ref="C100:L100">+C101</f>
        <v>20480000</v>
      </c>
      <c r="D100" s="15">
        <f t="shared" si="60"/>
        <v>0</v>
      </c>
      <c r="E100" s="15">
        <f t="shared" si="60"/>
        <v>0</v>
      </c>
      <c r="F100" s="15">
        <f t="shared" si="60"/>
        <v>0</v>
      </c>
      <c r="G100" s="15">
        <f t="shared" si="60"/>
        <v>0</v>
      </c>
      <c r="H100" s="15">
        <f t="shared" si="60"/>
        <v>0</v>
      </c>
      <c r="I100" s="15">
        <f t="shared" si="60"/>
        <v>0</v>
      </c>
      <c r="J100" s="15">
        <f t="shared" si="60"/>
        <v>0</v>
      </c>
      <c r="K100" s="15">
        <f t="shared" si="60"/>
        <v>0</v>
      </c>
      <c r="L100" s="15">
        <f t="shared" si="60"/>
        <v>0</v>
      </c>
      <c r="M100" s="15">
        <f t="shared" si="50"/>
        <v>0</v>
      </c>
      <c r="N100" s="15">
        <f t="shared" si="51"/>
        <v>0</v>
      </c>
      <c r="O100" s="15">
        <f>+O101</f>
        <v>20480000</v>
      </c>
      <c r="P100" s="15">
        <f>+P101</f>
        <v>0</v>
      </c>
    </row>
    <row r="101" spans="1:16" ht="13.5">
      <c r="A101" s="16" t="s">
        <v>181</v>
      </c>
      <c r="B101" s="16" t="s">
        <v>182</v>
      </c>
      <c r="C101" s="18">
        <v>20480000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f>+D101+G101</f>
        <v>0</v>
      </c>
      <c r="K101" s="19">
        <f>+E101+H101</f>
        <v>0</v>
      </c>
      <c r="L101" s="19">
        <f>+F101+I101</f>
        <v>0</v>
      </c>
      <c r="M101" s="19">
        <f t="shared" si="50"/>
        <v>0</v>
      </c>
      <c r="N101" s="19">
        <f t="shared" si="51"/>
        <v>0</v>
      </c>
      <c r="O101" s="19">
        <f>+C101-J101</f>
        <v>20480000</v>
      </c>
      <c r="P101" s="19">
        <f>+K101-L101</f>
        <v>0</v>
      </c>
    </row>
    <row r="102" spans="1:16" ht="13.5">
      <c r="A102" s="30" t="s">
        <v>183</v>
      </c>
      <c r="B102" s="30" t="s">
        <v>184</v>
      </c>
      <c r="C102" s="15">
        <f aca="true" t="shared" si="61" ref="C102:L102">+C103</f>
        <v>80970891.42</v>
      </c>
      <c r="D102" s="15">
        <f t="shared" si="61"/>
        <v>80188851.34</v>
      </c>
      <c r="E102" s="15">
        <f t="shared" si="61"/>
        <v>38926992.34</v>
      </c>
      <c r="F102" s="15">
        <f t="shared" si="61"/>
        <v>25675840.35</v>
      </c>
      <c r="G102" s="15">
        <f t="shared" si="61"/>
        <v>0</v>
      </c>
      <c r="H102" s="15">
        <f t="shared" si="61"/>
        <v>30000000</v>
      </c>
      <c r="I102" s="15">
        <f t="shared" si="61"/>
        <v>8055864.46</v>
      </c>
      <c r="J102" s="15">
        <f t="shared" si="61"/>
        <v>80188851.34</v>
      </c>
      <c r="K102" s="15">
        <f t="shared" si="61"/>
        <v>68926992.34</v>
      </c>
      <c r="L102" s="15">
        <f t="shared" si="61"/>
        <v>33731704.81</v>
      </c>
      <c r="M102" s="15">
        <f t="shared" si="50"/>
        <v>85.12564346423247</v>
      </c>
      <c r="N102" s="15">
        <f t="shared" si="51"/>
        <v>41.659050824859996</v>
      </c>
      <c r="O102" s="15">
        <f>+O103</f>
        <v>782040.0799999982</v>
      </c>
      <c r="P102" s="15">
        <f>+P103</f>
        <v>35195287.53</v>
      </c>
    </row>
    <row r="103" spans="1:16" ht="13.5">
      <c r="A103" s="16" t="s">
        <v>185</v>
      </c>
      <c r="B103" s="16" t="s">
        <v>186</v>
      </c>
      <c r="C103" s="18">
        <v>80970891.42</v>
      </c>
      <c r="D103" s="19">
        <v>80188851.34</v>
      </c>
      <c r="E103" s="19">
        <v>38926992.34</v>
      </c>
      <c r="F103" s="19">
        <v>25675840.35</v>
      </c>
      <c r="G103" s="19">
        <v>0</v>
      </c>
      <c r="H103" s="19">
        <v>30000000</v>
      </c>
      <c r="I103" s="19">
        <v>8055864.46</v>
      </c>
      <c r="J103" s="19">
        <f>+D103+G103</f>
        <v>80188851.34</v>
      </c>
      <c r="K103" s="19">
        <f>+E103+H103</f>
        <v>68926992.34</v>
      </c>
      <c r="L103" s="19">
        <f>+F103+I103</f>
        <v>33731704.81</v>
      </c>
      <c r="M103" s="19">
        <f t="shared" si="50"/>
        <v>85.12564346423247</v>
      </c>
      <c r="N103" s="19">
        <f t="shared" si="51"/>
        <v>41.659050824859996</v>
      </c>
      <c r="O103" s="19">
        <f>+C103-J103</f>
        <v>782040.0799999982</v>
      </c>
      <c r="P103" s="19">
        <f>+K103-L103</f>
        <v>35195287.53</v>
      </c>
    </row>
    <row r="104" spans="1:16" ht="13.5">
      <c r="A104" s="30" t="s">
        <v>187</v>
      </c>
      <c r="B104" s="30" t="s">
        <v>34</v>
      </c>
      <c r="C104" s="15">
        <f>+C105+C106</f>
        <v>176687767.6</v>
      </c>
      <c r="D104" s="15">
        <f>+D105+D106</f>
        <v>146687767.6</v>
      </c>
      <c r="E104" s="15">
        <f aca="true" t="shared" si="62" ref="E104:L104">+E105+E106</f>
        <v>135669685</v>
      </c>
      <c r="F104" s="15">
        <f t="shared" si="62"/>
        <v>71551044</v>
      </c>
      <c r="G104" s="15">
        <f t="shared" si="62"/>
        <v>30000000</v>
      </c>
      <c r="H104" s="15">
        <f t="shared" si="62"/>
        <v>13795209</v>
      </c>
      <c r="I104" s="15">
        <f t="shared" si="62"/>
        <v>43705087</v>
      </c>
      <c r="J104" s="15">
        <f t="shared" si="62"/>
        <v>176687767.6</v>
      </c>
      <c r="K104" s="15">
        <f t="shared" si="62"/>
        <v>149464894</v>
      </c>
      <c r="L104" s="15">
        <f t="shared" si="62"/>
        <v>115256131</v>
      </c>
      <c r="M104" s="15">
        <f t="shared" si="50"/>
        <v>84.59266650443547</v>
      </c>
      <c r="N104" s="15">
        <f t="shared" si="51"/>
        <v>65.23152822946187</v>
      </c>
      <c r="O104" s="15">
        <f>+O105+O106</f>
        <v>0</v>
      </c>
      <c r="P104" s="15">
        <f>+P105+P106</f>
        <v>34208763</v>
      </c>
    </row>
    <row r="105" spans="1:16" ht="13.5">
      <c r="A105" s="16" t="s">
        <v>188</v>
      </c>
      <c r="B105" s="16" t="s">
        <v>189</v>
      </c>
      <c r="C105" s="18">
        <v>82903541.6</v>
      </c>
      <c r="D105" s="19">
        <v>52903541.6</v>
      </c>
      <c r="E105" s="19">
        <v>46237346</v>
      </c>
      <c r="F105" s="19">
        <v>44030781</v>
      </c>
      <c r="G105" s="19">
        <v>30000000</v>
      </c>
      <c r="H105" s="19">
        <v>13354698</v>
      </c>
      <c r="I105" s="19">
        <v>13613193</v>
      </c>
      <c r="J105" s="19">
        <f aca="true" t="shared" si="63" ref="J105:L106">+D105+G105</f>
        <v>82903541.6</v>
      </c>
      <c r="K105" s="19">
        <f t="shared" si="63"/>
        <v>59592044</v>
      </c>
      <c r="L105" s="19">
        <f t="shared" si="63"/>
        <v>57643974</v>
      </c>
      <c r="M105" s="19">
        <f t="shared" si="50"/>
        <v>71.8811800435797</v>
      </c>
      <c r="N105" s="19">
        <f t="shared" si="51"/>
        <v>69.53137693215268</v>
      </c>
      <c r="O105" s="19">
        <f>+C105-J105</f>
        <v>0</v>
      </c>
      <c r="P105" s="19">
        <f>+K105-L105</f>
        <v>1948070</v>
      </c>
    </row>
    <row r="106" spans="1:16" s="13" customFormat="1" ht="13.5">
      <c r="A106" s="16" t="s">
        <v>190</v>
      </c>
      <c r="B106" s="16" t="s">
        <v>191</v>
      </c>
      <c r="C106" s="18">
        <v>93784226</v>
      </c>
      <c r="D106" s="19">
        <v>93784226</v>
      </c>
      <c r="E106" s="19">
        <v>89432339</v>
      </c>
      <c r="F106" s="19">
        <v>27520263</v>
      </c>
      <c r="G106" s="19">
        <v>0</v>
      </c>
      <c r="H106" s="19">
        <v>440511</v>
      </c>
      <c r="I106" s="19">
        <v>30091894</v>
      </c>
      <c r="J106" s="19">
        <f t="shared" si="63"/>
        <v>93784226</v>
      </c>
      <c r="K106" s="19">
        <f t="shared" si="63"/>
        <v>89872850</v>
      </c>
      <c r="L106" s="19">
        <f t="shared" si="63"/>
        <v>57612157</v>
      </c>
      <c r="M106" s="19">
        <f t="shared" si="50"/>
        <v>95.82938819583583</v>
      </c>
      <c r="N106" s="19">
        <f t="shared" si="51"/>
        <v>61.430540568730606</v>
      </c>
      <c r="O106" s="19">
        <f>+C106-J106</f>
        <v>0</v>
      </c>
      <c r="P106" s="19">
        <f>+K106-L106</f>
        <v>32260693</v>
      </c>
    </row>
    <row r="107" spans="1:16" ht="13.5">
      <c r="A107" s="30" t="s">
        <v>222</v>
      </c>
      <c r="B107" s="30" t="s">
        <v>8</v>
      </c>
      <c r="C107" s="15">
        <f>+C108+C113+C116</f>
        <v>1050000000</v>
      </c>
      <c r="D107" s="15">
        <f aca="true" t="shared" si="64" ref="D107:L107">+D108+D113+D116</f>
        <v>950000000</v>
      </c>
      <c r="E107" s="15">
        <f t="shared" si="64"/>
        <v>950000000</v>
      </c>
      <c r="F107" s="15">
        <f t="shared" si="64"/>
        <v>950000000</v>
      </c>
      <c r="G107" s="15">
        <f t="shared" si="64"/>
        <v>0</v>
      </c>
      <c r="H107" s="15">
        <f t="shared" si="64"/>
        <v>0</v>
      </c>
      <c r="I107" s="15">
        <f t="shared" si="64"/>
        <v>0</v>
      </c>
      <c r="J107" s="15">
        <f t="shared" si="64"/>
        <v>950000000</v>
      </c>
      <c r="K107" s="15">
        <f t="shared" si="64"/>
        <v>950000000</v>
      </c>
      <c r="L107" s="15">
        <f t="shared" si="64"/>
        <v>950000000</v>
      </c>
      <c r="M107" s="15">
        <v>0</v>
      </c>
      <c r="N107" s="15">
        <v>0</v>
      </c>
      <c r="O107" s="15">
        <f>+O108+O113+O116</f>
        <v>100000000</v>
      </c>
      <c r="P107" s="15">
        <f>+P108+P113+P116</f>
        <v>0</v>
      </c>
    </row>
    <row r="108" spans="1:16" ht="27">
      <c r="A108" s="14" t="s">
        <v>223</v>
      </c>
      <c r="B108" s="63" t="s">
        <v>226</v>
      </c>
      <c r="C108" s="15">
        <f aca="true" t="shared" si="65" ref="C108:L121">+C109</f>
        <v>0</v>
      </c>
      <c r="D108" s="15">
        <f t="shared" si="65"/>
        <v>0</v>
      </c>
      <c r="E108" s="15">
        <f t="shared" si="65"/>
        <v>0</v>
      </c>
      <c r="F108" s="15">
        <f t="shared" si="65"/>
        <v>0</v>
      </c>
      <c r="G108" s="15">
        <f t="shared" si="65"/>
        <v>0</v>
      </c>
      <c r="H108" s="15">
        <f t="shared" si="65"/>
        <v>0</v>
      </c>
      <c r="I108" s="15">
        <f t="shared" si="65"/>
        <v>0</v>
      </c>
      <c r="J108" s="15">
        <f t="shared" si="65"/>
        <v>0</v>
      </c>
      <c r="K108" s="15">
        <f t="shared" si="65"/>
        <v>0</v>
      </c>
      <c r="L108" s="15">
        <f t="shared" si="65"/>
        <v>0</v>
      </c>
      <c r="M108" s="15">
        <v>0</v>
      </c>
      <c r="N108" s="15">
        <v>0</v>
      </c>
      <c r="O108" s="15">
        <f aca="true" t="shared" si="66" ref="O108:P114">+O109</f>
        <v>0</v>
      </c>
      <c r="P108" s="15">
        <f t="shared" si="66"/>
        <v>0</v>
      </c>
    </row>
    <row r="109" spans="1:16" ht="13.5">
      <c r="A109" s="30" t="s">
        <v>224</v>
      </c>
      <c r="B109" s="30" t="s">
        <v>227</v>
      </c>
      <c r="C109" s="15">
        <f t="shared" si="65"/>
        <v>0</v>
      </c>
      <c r="D109" s="15">
        <f t="shared" si="65"/>
        <v>0</v>
      </c>
      <c r="E109" s="15">
        <f t="shared" si="65"/>
        <v>0</v>
      </c>
      <c r="F109" s="15">
        <f t="shared" si="65"/>
        <v>0</v>
      </c>
      <c r="G109" s="15">
        <f t="shared" si="65"/>
        <v>0</v>
      </c>
      <c r="H109" s="15">
        <f t="shared" si="65"/>
        <v>0</v>
      </c>
      <c r="I109" s="15">
        <f t="shared" si="65"/>
        <v>0</v>
      </c>
      <c r="J109" s="15">
        <f t="shared" si="65"/>
        <v>0</v>
      </c>
      <c r="K109" s="15">
        <f t="shared" si="65"/>
        <v>0</v>
      </c>
      <c r="L109" s="15">
        <f t="shared" si="65"/>
        <v>0</v>
      </c>
      <c r="M109" s="15">
        <v>0</v>
      </c>
      <c r="N109" s="15">
        <v>0</v>
      </c>
      <c r="O109" s="15">
        <f t="shared" si="66"/>
        <v>0</v>
      </c>
      <c r="P109" s="15">
        <f t="shared" si="66"/>
        <v>0</v>
      </c>
    </row>
    <row r="110" spans="1:16" ht="13.5">
      <c r="A110" s="16" t="s">
        <v>225</v>
      </c>
      <c r="B110" s="16" t="s">
        <v>228</v>
      </c>
      <c r="C110" s="18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f>+D110+G110</f>
        <v>0</v>
      </c>
      <c r="K110" s="19">
        <f>+E110+H110</f>
        <v>0</v>
      </c>
      <c r="L110" s="19">
        <f>+F110+I110</f>
        <v>0</v>
      </c>
      <c r="M110" s="19">
        <v>0</v>
      </c>
      <c r="N110" s="19">
        <v>0</v>
      </c>
      <c r="O110" s="19">
        <f>+C110-J110</f>
        <v>0</v>
      </c>
      <c r="P110" s="19">
        <f>+K110-L110</f>
        <v>0</v>
      </c>
    </row>
    <row r="111" spans="1:16" ht="13.5">
      <c r="A111" s="30" t="s">
        <v>291</v>
      </c>
      <c r="B111" s="30" t="s">
        <v>292</v>
      </c>
      <c r="C111" s="15">
        <f t="shared" si="65"/>
        <v>0</v>
      </c>
      <c r="D111" s="15">
        <f t="shared" si="65"/>
        <v>0</v>
      </c>
      <c r="E111" s="15">
        <f t="shared" si="65"/>
        <v>0</v>
      </c>
      <c r="F111" s="15">
        <f t="shared" si="65"/>
        <v>0</v>
      </c>
      <c r="G111" s="15">
        <f t="shared" si="65"/>
        <v>0</v>
      </c>
      <c r="H111" s="15">
        <f t="shared" si="65"/>
        <v>0</v>
      </c>
      <c r="I111" s="15">
        <f t="shared" si="65"/>
        <v>0</v>
      </c>
      <c r="J111" s="15">
        <f t="shared" si="65"/>
        <v>0</v>
      </c>
      <c r="K111" s="15">
        <f t="shared" si="65"/>
        <v>0</v>
      </c>
      <c r="L111" s="15">
        <f t="shared" si="65"/>
        <v>0</v>
      </c>
      <c r="M111" s="15">
        <v>0</v>
      </c>
      <c r="N111" s="15">
        <v>0</v>
      </c>
      <c r="O111" s="15">
        <f t="shared" si="66"/>
        <v>0</v>
      </c>
      <c r="P111" s="15">
        <f t="shared" si="66"/>
        <v>0</v>
      </c>
    </row>
    <row r="112" spans="1:16" ht="13.5">
      <c r="A112" s="16" t="s">
        <v>225</v>
      </c>
      <c r="B112" s="16" t="s">
        <v>292</v>
      </c>
      <c r="C112" s="18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f>+D112+G112</f>
        <v>0</v>
      </c>
      <c r="K112" s="19">
        <f>+E112+H112</f>
        <v>0</v>
      </c>
      <c r="L112" s="19">
        <f>+F112+I112</f>
        <v>0</v>
      </c>
      <c r="M112" s="19">
        <v>0</v>
      </c>
      <c r="N112" s="19">
        <v>0</v>
      </c>
      <c r="O112" s="19">
        <f>+C112-J112</f>
        <v>0</v>
      </c>
      <c r="P112" s="19">
        <f>+K112-L112</f>
        <v>0</v>
      </c>
    </row>
    <row r="113" spans="1:16" ht="13.5">
      <c r="A113" s="14" t="s">
        <v>275</v>
      </c>
      <c r="B113" s="63" t="s">
        <v>276</v>
      </c>
      <c r="C113" s="15">
        <f t="shared" si="65"/>
        <v>950000000</v>
      </c>
      <c r="D113" s="15">
        <f t="shared" si="65"/>
        <v>950000000</v>
      </c>
      <c r="E113" s="15">
        <f t="shared" si="65"/>
        <v>950000000</v>
      </c>
      <c r="F113" s="15">
        <f t="shared" si="65"/>
        <v>950000000</v>
      </c>
      <c r="G113" s="15">
        <f t="shared" si="65"/>
        <v>0</v>
      </c>
      <c r="H113" s="15">
        <f t="shared" si="65"/>
        <v>0</v>
      </c>
      <c r="I113" s="15">
        <f t="shared" si="65"/>
        <v>0</v>
      </c>
      <c r="J113" s="15">
        <f t="shared" si="65"/>
        <v>950000000</v>
      </c>
      <c r="K113" s="15">
        <f t="shared" si="65"/>
        <v>950000000</v>
      </c>
      <c r="L113" s="15">
        <f t="shared" si="65"/>
        <v>950000000</v>
      </c>
      <c r="M113" s="15">
        <v>0</v>
      </c>
      <c r="N113" s="15">
        <v>0</v>
      </c>
      <c r="O113" s="15">
        <f t="shared" si="66"/>
        <v>0</v>
      </c>
      <c r="P113" s="15">
        <f t="shared" si="66"/>
        <v>0</v>
      </c>
    </row>
    <row r="114" spans="1:16" ht="13.5">
      <c r="A114" s="30" t="s">
        <v>277</v>
      </c>
      <c r="B114" s="63" t="s">
        <v>276</v>
      </c>
      <c r="C114" s="15">
        <f t="shared" si="65"/>
        <v>950000000</v>
      </c>
      <c r="D114" s="15">
        <f t="shared" si="65"/>
        <v>950000000</v>
      </c>
      <c r="E114" s="15">
        <f t="shared" si="65"/>
        <v>950000000</v>
      </c>
      <c r="F114" s="15">
        <f t="shared" si="65"/>
        <v>950000000</v>
      </c>
      <c r="G114" s="15">
        <f t="shared" si="65"/>
        <v>0</v>
      </c>
      <c r="H114" s="15">
        <f t="shared" si="65"/>
        <v>0</v>
      </c>
      <c r="I114" s="15">
        <f t="shared" si="65"/>
        <v>0</v>
      </c>
      <c r="J114" s="15">
        <f t="shared" si="65"/>
        <v>950000000</v>
      </c>
      <c r="K114" s="15">
        <f t="shared" si="65"/>
        <v>950000000</v>
      </c>
      <c r="L114" s="15">
        <f t="shared" si="65"/>
        <v>950000000</v>
      </c>
      <c r="M114" s="15">
        <v>0</v>
      </c>
      <c r="N114" s="15">
        <v>0</v>
      </c>
      <c r="O114" s="15">
        <f t="shared" si="66"/>
        <v>0</v>
      </c>
      <c r="P114" s="15">
        <f t="shared" si="66"/>
        <v>0</v>
      </c>
    </row>
    <row r="115" spans="1:16" ht="13.5">
      <c r="A115" s="16" t="s">
        <v>278</v>
      </c>
      <c r="B115" s="16" t="s">
        <v>279</v>
      </c>
      <c r="C115" s="18">
        <v>950000000</v>
      </c>
      <c r="D115" s="19">
        <v>950000000</v>
      </c>
      <c r="E115" s="80">
        <v>950000000</v>
      </c>
      <c r="F115" s="80">
        <v>950000000</v>
      </c>
      <c r="G115" s="19">
        <v>0</v>
      </c>
      <c r="H115" s="19">
        <v>0</v>
      </c>
      <c r="I115" s="19">
        <v>0</v>
      </c>
      <c r="J115" s="19">
        <f>+D115+G115</f>
        <v>950000000</v>
      </c>
      <c r="K115" s="19">
        <f>+E115+H115</f>
        <v>950000000</v>
      </c>
      <c r="L115" s="19">
        <f>+F115+I115</f>
        <v>950000000</v>
      </c>
      <c r="M115" s="19">
        <v>0</v>
      </c>
      <c r="N115" s="19">
        <v>0</v>
      </c>
      <c r="O115" s="19">
        <f>+C115-J115</f>
        <v>0</v>
      </c>
      <c r="P115" s="19">
        <f>+K115-L115</f>
        <v>0</v>
      </c>
    </row>
    <row r="116" spans="1:16" ht="13.5">
      <c r="A116" s="14" t="s">
        <v>293</v>
      </c>
      <c r="B116" s="63" t="s">
        <v>294</v>
      </c>
      <c r="C116" s="15">
        <f t="shared" si="65"/>
        <v>100000000</v>
      </c>
      <c r="D116" s="15">
        <f t="shared" si="65"/>
        <v>0</v>
      </c>
      <c r="E116" s="15">
        <f t="shared" si="65"/>
        <v>0</v>
      </c>
      <c r="F116" s="15">
        <f t="shared" si="65"/>
        <v>0</v>
      </c>
      <c r="G116" s="15">
        <f t="shared" si="65"/>
        <v>0</v>
      </c>
      <c r="H116" s="15">
        <f t="shared" si="65"/>
        <v>0</v>
      </c>
      <c r="I116" s="15">
        <f t="shared" si="65"/>
        <v>0</v>
      </c>
      <c r="J116" s="15">
        <f t="shared" si="65"/>
        <v>0</v>
      </c>
      <c r="K116" s="15">
        <f t="shared" si="65"/>
        <v>0</v>
      </c>
      <c r="L116" s="15">
        <f t="shared" si="65"/>
        <v>0</v>
      </c>
      <c r="M116" s="15">
        <v>0</v>
      </c>
      <c r="N116" s="15">
        <v>0</v>
      </c>
      <c r="O116" s="15">
        <f>+O117</f>
        <v>100000000</v>
      </c>
      <c r="P116" s="15">
        <f>+P117</f>
        <v>0</v>
      </c>
    </row>
    <row r="117" spans="1:16" ht="13.5">
      <c r="A117" s="30" t="s">
        <v>295</v>
      </c>
      <c r="B117" s="30" t="s">
        <v>296</v>
      </c>
      <c r="C117" s="15">
        <f t="shared" si="65"/>
        <v>100000000</v>
      </c>
      <c r="D117" s="15">
        <f t="shared" si="65"/>
        <v>0</v>
      </c>
      <c r="E117" s="15">
        <f t="shared" si="65"/>
        <v>0</v>
      </c>
      <c r="F117" s="15">
        <f t="shared" si="65"/>
        <v>0</v>
      </c>
      <c r="G117" s="15">
        <f t="shared" si="65"/>
        <v>0</v>
      </c>
      <c r="H117" s="15">
        <f t="shared" si="65"/>
        <v>0</v>
      </c>
      <c r="I117" s="15">
        <f t="shared" si="65"/>
        <v>0</v>
      </c>
      <c r="J117" s="15">
        <f t="shared" si="65"/>
        <v>0</v>
      </c>
      <c r="K117" s="15">
        <f t="shared" si="65"/>
        <v>0</v>
      </c>
      <c r="L117" s="15">
        <f t="shared" si="65"/>
        <v>0</v>
      </c>
      <c r="M117" s="15">
        <v>0</v>
      </c>
      <c r="N117" s="15">
        <v>0</v>
      </c>
      <c r="O117" s="15">
        <f>+O118</f>
        <v>100000000</v>
      </c>
      <c r="P117" s="15">
        <f>+P118</f>
        <v>0</v>
      </c>
    </row>
    <row r="118" spans="1:16" ht="13.5">
      <c r="A118" s="16" t="s">
        <v>297</v>
      </c>
      <c r="B118" s="16" t="s">
        <v>298</v>
      </c>
      <c r="C118" s="18">
        <v>100000000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f>+D118+G118</f>
        <v>0</v>
      </c>
      <c r="K118" s="19">
        <f>+E118+H118</f>
        <v>0</v>
      </c>
      <c r="L118" s="19">
        <f>+F118+I118</f>
        <v>0</v>
      </c>
      <c r="M118" s="19">
        <v>0</v>
      </c>
      <c r="N118" s="19">
        <v>0</v>
      </c>
      <c r="O118" s="19">
        <f>+C118-J118</f>
        <v>100000000</v>
      </c>
      <c r="P118" s="19">
        <f>+K118-L118</f>
        <v>0</v>
      </c>
    </row>
    <row r="119" spans="1:16" ht="13.5">
      <c r="A119" s="30" t="s">
        <v>249</v>
      </c>
      <c r="B119" s="30" t="s">
        <v>250</v>
      </c>
      <c r="C119" s="15">
        <f>+C120+C123</f>
        <v>0</v>
      </c>
      <c r="D119" s="15">
        <f>+D120+D123</f>
        <v>0</v>
      </c>
      <c r="E119" s="15">
        <f aca="true" t="shared" si="67" ref="E119:L119">+E120+E123</f>
        <v>0</v>
      </c>
      <c r="F119" s="15">
        <f t="shared" si="67"/>
        <v>0</v>
      </c>
      <c r="G119" s="15">
        <f t="shared" si="67"/>
        <v>0</v>
      </c>
      <c r="H119" s="15">
        <f t="shared" si="67"/>
        <v>0</v>
      </c>
      <c r="I119" s="15">
        <f t="shared" si="67"/>
        <v>0</v>
      </c>
      <c r="J119" s="15">
        <f t="shared" si="67"/>
        <v>0</v>
      </c>
      <c r="K119" s="15">
        <f t="shared" si="67"/>
        <v>0</v>
      </c>
      <c r="L119" s="15">
        <f t="shared" si="67"/>
        <v>0</v>
      </c>
      <c r="M119" s="15">
        <v>0</v>
      </c>
      <c r="N119" s="15">
        <v>0</v>
      </c>
      <c r="O119" s="15">
        <f>+O120+O123</f>
        <v>0</v>
      </c>
      <c r="P119" s="15">
        <f>+P120+P123</f>
        <v>0</v>
      </c>
    </row>
    <row r="120" spans="1:16" ht="13.5">
      <c r="A120" s="14" t="s">
        <v>251</v>
      </c>
      <c r="B120" s="63" t="s">
        <v>252</v>
      </c>
      <c r="C120" s="15">
        <f t="shared" si="65"/>
        <v>0</v>
      </c>
      <c r="D120" s="15">
        <f t="shared" si="65"/>
        <v>0</v>
      </c>
      <c r="E120" s="15">
        <f t="shared" si="65"/>
        <v>0</v>
      </c>
      <c r="F120" s="15">
        <f t="shared" si="65"/>
        <v>0</v>
      </c>
      <c r="G120" s="15">
        <f t="shared" si="65"/>
        <v>0</v>
      </c>
      <c r="H120" s="15">
        <f t="shared" si="65"/>
        <v>0</v>
      </c>
      <c r="I120" s="15">
        <f t="shared" si="65"/>
        <v>0</v>
      </c>
      <c r="J120" s="15">
        <f t="shared" si="65"/>
        <v>0</v>
      </c>
      <c r="K120" s="15">
        <f t="shared" si="65"/>
        <v>0</v>
      </c>
      <c r="L120" s="15">
        <f t="shared" si="65"/>
        <v>0</v>
      </c>
      <c r="M120" s="15">
        <v>0</v>
      </c>
      <c r="N120" s="15">
        <v>0</v>
      </c>
      <c r="O120" s="15">
        <f>+O121</f>
        <v>0</v>
      </c>
      <c r="P120" s="15">
        <f>+P121</f>
        <v>0</v>
      </c>
    </row>
    <row r="121" spans="1:16" ht="13.5">
      <c r="A121" s="30" t="s">
        <v>253</v>
      </c>
      <c r="B121" s="30" t="s">
        <v>254</v>
      </c>
      <c r="C121" s="15">
        <f t="shared" si="65"/>
        <v>0</v>
      </c>
      <c r="D121" s="15">
        <f t="shared" si="65"/>
        <v>0</v>
      </c>
      <c r="E121" s="15">
        <f t="shared" si="65"/>
        <v>0</v>
      </c>
      <c r="F121" s="15">
        <f t="shared" si="65"/>
        <v>0</v>
      </c>
      <c r="G121" s="15">
        <f t="shared" si="65"/>
        <v>0</v>
      </c>
      <c r="H121" s="15">
        <f t="shared" si="65"/>
        <v>0</v>
      </c>
      <c r="I121" s="15">
        <f t="shared" si="65"/>
        <v>0</v>
      </c>
      <c r="J121" s="15">
        <f t="shared" si="65"/>
        <v>0</v>
      </c>
      <c r="K121" s="15">
        <f t="shared" si="65"/>
        <v>0</v>
      </c>
      <c r="L121" s="15">
        <f t="shared" si="65"/>
        <v>0</v>
      </c>
      <c r="M121" s="15">
        <v>0</v>
      </c>
      <c r="N121" s="15">
        <v>0</v>
      </c>
      <c r="O121" s="15">
        <f>+O122</f>
        <v>0</v>
      </c>
      <c r="P121" s="15">
        <f>+P122</f>
        <v>0</v>
      </c>
    </row>
    <row r="122" spans="1:16" ht="13.5">
      <c r="A122" s="16" t="s">
        <v>255</v>
      </c>
      <c r="B122" s="16" t="s">
        <v>256</v>
      </c>
      <c r="C122" s="18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f>+D122+G122</f>
        <v>0</v>
      </c>
      <c r="K122" s="19">
        <f>+E122+H122</f>
        <v>0</v>
      </c>
      <c r="L122" s="19">
        <f>+F122+I122</f>
        <v>0</v>
      </c>
      <c r="M122" s="19">
        <v>0</v>
      </c>
      <c r="N122" s="19">
        <v>0</v>
      </c>
      <c r="O122" s="19">
        <f>+C122-J122</f>
        <v>0</v>
      </c>
      <c r="P122" s="19">
        <f>+K122-L122</f>
        <v>0</v>
      </c>
    </row>
    <row r="123" spans="1:16" ht="13.5">
      <c r="A123" s="14" t="s">
        <v>257</v>
      </c>
      <c r="B123" s="63" t="s">
        <v>195</v>
      </c>
      <c r="C123" s="15">
        <f>+C124+C125</f>
        <v>0</v>
      </c>
      <c r="D123" s="15">
        <f>+D124+D125</f>
        <v>0</v>
      </c>
      <c r="E123" s="15">
        <f aca="true" t="shared" si="68" ref="E123:L123">+E124+E125</f>
        <v>0</v>
      </c>
      <c r="F123" s="15">
        <f t="shared" si="68"/>
        <v>0</v>
      </c>
      <c r="G123" s="15">
        <f t="shared" si="68"/>
        <v>0</v>
      </c>
      <c r="H123" s="15">
        <f t="shared" si="68"/>
        <v>0</v>
      </c>
      <c r="I123" s="15">
        <f t="shared" si="68"/>
        <v>0</v>
      </c>
      <c r="J123" s="15">
        <f t="shared" si="68"/>
        <v>0</v>
      </c>
      <c r="K123" s="15">
        <f t="shared" si="68"/>
        <v>0</v>
      </c>
      <c r="L123" s="15">
        <f t="shared" si="68"/>
        <v>0</v>
      </c>
      <c r="M123" s="15">
        <v>0</v>
      </c>
      <c r="N123" s="15">
        <v>0</v>
      </c>
      <c r="O123" s="15">
        <f>+O124+O125</f>
        <v>0</v>
      </c>
      <c r="P123" s="15">
        <f>+P124+P125</f>
        <v>0</v>
      </c>
    </row>
    <row r="124" spans="1:16" ht="13.5">
      <c r="A124" s="16" t="s">
        <v>258</v>
      </c>
      <c r="B124" s="16" t="s">
        <v>197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f aca="true" t="shared" si="69" ref="J124:L125">+D124+G124</f>
        <v>0</v>
      </c>
      <c r="K124" s="19">
        <f t="shared" si="69"/>
        <v>0</v>
      </c>
      <c r="L124" s="19">
        <f t="shared" si="69"/>
        <v>0</v>
      </c>
      <c r="M124" s="19">
        <v>0</v>
      </c>
      <c r="N124" s="19">
        <v>0</v>
      </c>
      <c r="O124" s="19">
        <f>+C124-J124</f>
        <v>0</v>
      </c>
      <c r="P124" s="19">
        <f>+K124-L124</f>
        <v>0</v>
      </c>
    </row>
    <row r="125" spans="1:16" ht="13.5">
      <c r="A125" s="16" t="s">
        <v>259</v>
      </c>
      <c r="B125" s="16" t="s">
        <v>203</v>
      </c>
      <c r="C125" s="18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f t="shared" si="69"/>
        <v>0</v>
      </c>
      <c r="K125" s="19">
        <f t="shared" si="69"/>
        <v>0</v>
      </c>
      <c r="L125" s="19">
        <f t="shared" si="69"/>
        <v>0</v>
      </c>
      <c r="M125" s="19">
        <v>0</v>
      </c>
      <c r="N125" s="19">
        <v>0</v>
      </c>
      <c r="O125" s="19">
        <f>+C125-J125</f>
        <v>0</v>
      </c>
      <c r="P125" s="19">
        <f>+K125-L125</f>
        <v>0</v>
      </c>
    </row>
    <row r="126" spans="1:16" ht="13.5">
      <c r="A126" s="27" t="s">
        <v>261</v>
      </c>
      <c r="B126" s="27" t="s">
        <v>262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f>C126-J126</f>
        <v>0</v>
      </c>
      <c r="P126" s="29">
        <f>+K126-L126</f>
        <v>0</v>
      </c>
    </row>
    <row r="127" spans="1:16" s="13" customFormat="1" ht="13.5">
      <c r="A127" s="86" t="s">
        <v>35</v>
      </c>
      <c r="B127" s="86"/>
      <c r="C127" s="62">
        <f>C9</f>
        <v>183543125000</v>
      </c>
      <c r="D127" s="62">
        <f aca="true" t="shared" si="70" ref="D127:L127">D9</f>
        <v>173100024493.83002</v>
      </c>
      <c r="E127" s="62">
        <f t="shared" si="70"/>
        <v>119755474843.29999</v>
      </c>
      <c r="F127" s="62">
        <f t="shared" si="70"/>
        <v>80333321840</v>
      </c>
      <c r="G127" s="62">
        <f t="shared" si="70"/>
        <v>-2849964482.21</v>
      </c>
      <c r="H127" s="62">
        <f t="shared" si="70"/>
        <v>4079488177.87</v>
      </c>
      <c r="I127" s="62">
        <f t="shared" si="70"/>
        <v>6270377016.120001</v>
      </c>
      <c r="J127" s="62">
        <f t="shared" si="70"/>
        <v>170250060011.62003</v>
      </c>
      <c r="K127" s="62">
        <f t="shared" si="70"/>
        <v>123834963021.16998</v>
      </c>
      <c r="L127" s="62">
        <f t="shared" si="70"/>
        <v>86603698856.12</v>
      </c>
      <c r="M127" s="62">
        <f>K127/C127*100</f>
        <v>67.46913730556237</v>
      </c>
      <c r="N127" s="62">
        <f>+L127/C127*100</f>
        <v>47.18438724202827</v>
      </c>
      <c r="O127" s="62">
        <f>O9</f>
        <v>13293064988.379993</v>
      </c>
      <c r="P127" s="62">
        <f>P9</f>
        <v>37231264165.05</v>
      </c>
    </row>
    <row r="128" spans="3:14" ht="13.5">
      <c r="C128" s="23"/>
      <c r="M128" s="23"/>
      <c r="N128" s="23"/>
    </row>
    <row r="130" spans="4:16" ht="13.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4:9" ht="13.5">
      <c r="D131" s="36"/>
      <c r="E131" s="36"/>
      <c r="F131" s="36"/>
      <c r="G131" s="36"/>
      <c r="H131" s="36"/>
      <c r="I131" s="36"/>
    </row>
  </sheetData>
  <sheetProtection/>
  <mergeCells count="13">
    <mergeCell ref="P7:P8"/>
    <mergeCell ref="A1:P1"/>
    <mergeCell ref="A2:P2"/>
    <mergeCell ref="A3:P3"/>
    <mergeCell ref="A7:A8"/>
    <mergeCell ref="B7:B8"/>
    <mergeCell ref="A127:B127"/>
    <mergeCell ref="D7:F7"/>
    <mergeCell ref="G7:I7"/>
    <mergeCell ref="J7:L7"/>
    <mergeCell ref="M7:N7"/>
    <mergeCell ref="O7:O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41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Aminta Patiño Gomez</dc:creator>
  <cp:keywords/>
  <dc:description/>
  <cp:lastModifiedBy>Aminta Patiño Gomez</cp:lastModifiedBy>
  <dcterms:created xsi:type="dcterms:W3CDTF">2020-02-24T13:45:45Z</dcterms:created>
  <dcterms:modified xsi:type="dcterms:W3CDTF">2023-11-27T14:46:09Z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0x0101003BF868966A782148A9F7B28385E195CB</vt:lpwstr>
  </property>
  <property fmtid="{D5CDD505-2E9C-101B-9397-08002B2CF9AE}" pid="3" name="Descripción">
    <vt:lpwstr>Ejecución Presupuestal de Ingresos y Gastos a Enero 2021</vt:lpwstr>
  </property>
  <property fmtid="{D5CDD505-2E9C-101B-9397-08002B2CF9AE}" pid="4" name="Año">
    <vt:lpwstr>2021</vt:lpwstr>
  </property>
  <property fmtid="{D5CDD505-2E9C-101B-9397-08002B2CF9AE}" pid="5" name="Fecha">
    <vt:lpwstr>Enero</vt:lpwstr>
  </property>
  <property fmtid="{D5CDD505-2E9C-101B-9397-08002B2CF9AE}" pid="6" name="rw6b">
    <vt:lpwstr>2023.00000000000</vt:lpwstr>
  </property>
  <property fmtid="{D5CDD505-2E9C-101B-9397-08002B2CF9AE}" pid="7" name="mubg">
    <vt:lpwstr>10.0000000000000</vt:lpwstr>
  </property>
  <property fmtid="{D5CDD505-2E9C-101B-9397-08002B2CF9AE}" pid="8" name="Fecha de publicación">
    <vt:lpwstr/>
  </property>
</Properties>
</file>